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CORING" sheetId="1" state="visible" r:id="rId1"/>
    <sheet xmlns:r="http://schemas.openxmlformats.org/officeDocument/2006/relationships" name="REGISTRO DE CONSULTA" sheetId="2" state="visible" r:id="rId2"/>
    <sheet xmlns:r="http://schemas.openxmlformats.org/officeDocument/2006/relationships" name="REF" sheetId="3" state="visible" r:id="rId3"/>
    <sheet xmlns:r="http://schemas.openxmlformats.org/officeDocument/2006/relationships" name="COMO USAR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1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color rgb="00FFFFFF"/>
      <sz val="13"/>
    </font>
    <font>
      <name val="Calibri"/>
      <color rgb="005C6B68"/>
      <sz val="9.5"/>
    </font>
    <font>
      <name val="Calibri"/>
      <b val="1"/>
      <color rgb="0013211F"/>
      <sz val="9.5"/>
    </font>
    <font>
      <name val="Calibri"/>
      <b val="1"/>
      <color rgb="00FFFFFF"/>
      <sz val="9.5"/>
    </font>
    <font>
      <name val="Calibri"/>
      <color rgb="0013211F"/>
      <sz val="10"/>
    </font>
    <font>
      <name val="Calibri"/>
      <b val="1"/>
      <color rgb="00184341"/>
      <sz val="11"/>
    </font>
    <font>
      <name val="Calibri"/>
      <b val="1"/>
      <color rgb="00FFFFFF"/>
      <sz val="12"/>
    </font>
    <font>
      <name val="Calibri"/>
      <b val="1"/>
      <color rgb="00184341"/>
      <sz val="13"/>
    </font>
    <font>
      <name val="Calibri"/>
      <b val="1"/>
      <color rgb="00FFFFFF"/>
      <sz val="16"/>
    </font>
    <font>
      <name val="Calibri"/>
      <color rgb="0013211F"/>
      <sz val="8"/>
    </font>
    <font>
      <name val="Calibri"/>
      <color rgb="0013211F"/>
      <sz val="11"/>
    </font>
    <font>
      <name val="Calibri"/>
      <color rgb="005C6B68"/>
      <sz val="10"/>
    </font>
    <font>
      <name val="Calibri"/>
      <b val="1"/>
      <color rgb="00E5484D"/>
      <sz val="11"/>
    </font>
    <font>
      <name val="Calibri"/>
      <b val="1"/>
      <color rgb="009A6800"/>
      <sz val="11"/>
    </font>
    <font>
      <name val="Calibri"/>
      <b val="1"/>
      <color rgb="005C6B68"/>
      <sz val="11"/>
    </font>
    <font>
      <name val="Calibri"/>
      <b val="1"/>
      <color rgb="0013211F"/>
      <sz val="11"/>
    </font>
    <font>
      <name val="Calibri"/>
      <b val="1"/>
      <color rgb="0000A86B"/>
      <sz val="10"/>
    </font>
    <font>
      <name val="Calibri"/>
      <b val="1"/>
      <color rgb="0013211F"/>
      <sz val="13"/>
    </font>
    <font>
      <name val="Calibri"/>
      <b val="1"/>
      <color rgb="005C6B68"/>
      <sz val="10"/>
    </font>
  </fonts>
  <fills count="10">
    <fill>
      <patternFill/>
    </fill>
    <fill>
      <patternFill patternType="gray125"/>
    </fill>
    <fill>
      <patternFill patternType="solid">
        <fgColor rgb="00184341"/>
      </patternFill>
    </fill>
    <fill>
      <patternFill patternType="solid">
        <fgColor rgb="00FAFAF7"/>
      </patternFill>
    </fill>
    <fill>
      <patternFill patternType="solid">
        <fgColor rgb="0000E87B"/>
      </patternFill>
    </fill>
    <fill>
      <patternFill patternType="solid">
        <fgColor rgb="0000A19A"/>
      </patternFill>
    </fill>
    <fill>
      <patternFill patternType="solid">
        <fgColor rgb="00FBE0E1"/>
      </patternFill>
    </fill>
    <fill>
      <patternFill patternType="solid">
        <fgColor rgb="00FCEFD2"/>
      </patternFill>
    </fill>
    <fill>
      <patternFill patternType="solid">
        <fgColor rgb="00EDEFEC"/>
      </patternFill>
    </fill>
    <fill>
      <patternFill patternType="solid">
        <fgColor rgb="00F0A92B"/>
      </patternFill>
    </fill>
  </fills>
  <borders count="2">
    <border>
      <left/>
      <right/>
      <top/>
      <bottom/>
      <diagonal/>
    </border>
    <border>
      <left style="thin">
        <color rgb="00E3E6E2"/>
      </left>
      <right style="thin">
        <color rgb="00E3E6E2"/>
      </right>
      <top style="thin">
        <color rgb="00E3E6E2"/>
      </top>
      <bottom style="thin">
        <color rgb="00E3E6E2"/>
      </bottom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2" fillId="2" borderId="0" applyAlignment="1" pivotButton="0" quotePrefix="0" xfId="0">
      <alignment horizontal="left" vertical="center"/>
    </xf>
    <xf numFmtId="0" fontId="3" fillId="3" borderId="0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center" vertical="center" wrapText="1"/>
    </xf>
    <xf numFmtId="0" fontId="5" fillId="2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left" vertical="center" wrapText="1"/>
    </xf>
    <xf numFmtId="0" fontId="6" fillId="0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1" fillId="2" borderId="0" applyAlignment="1" pivotButton="0" quotePrefix="0" xfId="0">
      <alignment horizontal="center" vertical="center" wrapText="1"/>
    </xf>
    <xf numFmtId="0" fontId="10" fillId="2" borderId="0" applyAlignment="1" pivotButton="0" quotePrefix="0" xfId="0">
      <alignment horizontal="left" vertical="center" wrapText="1"/>
    </xf>
    <xf numFmtId="0" fontId="11" fillId="0" borderId="0" applyAlignment="1" pivotButton="0" quotePrefix="0" xfId="0">
      <alignment horizontal="left" vertical="center" wrapText="1"/>
    </xf>
    <xf numFmtId="0" fontId="2" fillId="5" borderId="0" applyAlignment="1" pivotButton="0" quotePrefix="0" xfId="0">
      <alignment horizontal="left" vertical="center" wrapText="1"/>
    </xf>
    <xf numFmtId="0" fontId="12" fillId="0" borderId="0" applyAlignment="1" pivotButton="0" quotePrefix="0" xfId="0">
      <alignment horizontal="left" vertical="center" wrapText="1"/>
    </xf>
    <xf numFmtId="0" fontId="13" fillId="0" borderId="0" applyAlignment="1" pivotButton="0" quotePrefix="0" xfId="0">
      <alignment horizontal="left" vertical="center" wrapText="1"/>
    </xf>
    <xf numFmtId="0" fontId="14" fillId="6" borderId="0" applyAlignment="1" pivotButton="0" quotePrefix="0" xfId="0">
      <alignment horizontal="left" vertical="center" wrapText="1"/>
    </xf>
    <xf numFmtId="0" fontId="15" fillId="7" borderId="0" applyAlignment="1" pivotButton="0" quotePrefix="0" xfId="0">
      <alignment horizontal="left" vertical="center" wrapText="1"/>
    </xf>
    <xf numFmtId="0" fontId="16" fillId="8" borderId="0" applyAlignment="1" pivotButton="0" quotePrefix="0" xfId="0">
      <alignment horizontal="left" vertical="center" wrapText="1"/>
    </xf>
    <xf numFmtId="0" fontId="2" fillId="2" borderId="0" applyAlignment="1" pivotButton="0" quotePrefix="0" xfId="0">
      <alignment horizontal="left" vertical="center" wrapText="1"/>
    </xf>
    <xf numFmtId="0" fontId="17" fillId="0" borderId="0" applyAlignment="1" pivotButton="0" quotePrefix="0" xfId="0">
      <alignment horizontal="left" vertical="center" wrapText="1"/>
    </xf>
    <xf numFmtId="0" fontId="18" fillId="0" borderId="0" applyAlignment="1" pivotButton="0" quotePrefix="0" xfId="0">
      <alignment horizontal="left" vertical="center" wrapText="1"/>
    </xf>
    <xf numFmtId="0" fontId="19" fillId="9" borderId="0" applyAlignment="1" pivotButton="0" quotePrefix="0" xfId="0">
      <alignment horizontal="left" vertical="center" wrapText="1"/>
    </xf>
    <xf numFmtId="0" fontId="14" fillId="0" borderId="0" applyAlignment="1" pivotButton="0" quotePrefix="0" xfId="0">
      <alignment horizontal="left" vertical="center" wrapText="1"/>
    </xf>
    <xf numFmtId="0" fontId="17" fillId="7" borderId="0" applyAlignment="1" pivotButton="0" quotePrefix="0" xfId="0">
      <alignment horizontal="left" vertical="center" wrapText="1"/>
    </xf>
    <xf numFmtId="0" fontId="20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dxfs count="3">
    <dxf>
      <font>
        <name val="Calibri"/>
        <b val="1"/>
        <color rgb="00E5484D"/>
        <sz val="10"/>
      </font>
      <fill>
        <patternFill patternType="solid">
          <fgColor rgb="00FBE0E1"/>
        </patternFill>
      </fill>
    </dxf>
    <dxf>
      <font>
        <name val="Calibri"/>
        <b val="1"/>
        <color rgb="009A6800"/>
        <sz val="10"/>
      </font>
      <fill>
        <patternFill patternType="solid">
          <fgColor rgb="00FCEFD2"/>
        </patternFill>
      </fill>
    </dxf>
    <dxf>
      <font>
        <name val="Calibri"/>
        <b val="1"/>
        <color rgb="0000A86B"/>
        <sz val="10"/>
      </font>
      <fill>
        <patternFill patternType="solid">
          <fgColor rgb="00DBF7E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29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4" customWidth="1" min="1" max="1"/>
    <col width="7" customWidth="1" min="2" max="2"/>
    <col width="10" customWidth="1" min="3" max="3"/>
    <col width="30" customWidth="1" min="4" max="4"/>
    <col width="8" customWidth="1" min="5" max="5"/>
    <col width="13" customWidth="1" min="6" max="6"/>
    <col width="10" customWidth="1" min="7" max="7"/>
    <col width="24" customWidth="1" min="8" max="8"/>
    <col width="13" customWidth="1" min="9" max="9"/>
    <col width="13" customWidth="1" min="10" max="10"/>
    <col width="11" customWidth="1" min="11" max="11"/>
    <col width="30" customWidth="1" min="12" max="12"/>
  </cols>
  <sheetData>
    <row r="1" ht="28" customHeight="1">
      <c r="A1" s="1" t="inlineStr">
        <is>
          <t>SCORING MQL — DM2 CAXIAS/MA   ·   113 leads reais já lançados (jan–mai). Novos: preencha as colunas claras, o score calcula sozinho.</t>
        </is>
      </c>
    </row>
    <row r="2" ht="24" customHeight="1">
      <c r="A2" s="2" t="inlineStr">
        <is>
          <t>CAMADA 1 (B–F) = no agendamento, SEM perguntar dinheiro. CAMADA 2 (I–J) = na consulta. Score só PRIORIZA e define OFERTA — nunca barra agendamento.</t>
        </is>
      </c>
    </row>
    <row r="4" ht="40" customHeight="1">
      <c r="A4" s="3" t="inlineStr">
        <is>
          <t>Nome do lead</t>
        </is>
      </c>
      <c r="B4" s="3" t="inlineStr">
        <is>
          <t>Idade</t>
        </is>
      </c>
      <c r="C4" s="3" t="inlineStr">
        <is>
          <t>Anos de diabetes</t>
        </is>
      </c>
      <c r="D4" s="3" t="inlineStr">
        <is>
          <t>Profissão (lista)</t>
        </is>
      </c>
      <c r="E4" s="3" t="inlineStr">
        <is>
          <t>Gênero</t>
        </is>
      </c>
      <c r="F4" s="3" t="inlineStr">
        <is>
          <t>Cidade satélite? (fora de Caxias)</t>
        </is>
      </c>
      <c r="G4" s="4" t="inlineStr">
        <is>
          <t>PRÉ-SCORE</t>
        </is>
      </c>
      <c r="H4" s="4" t="inlineStr">
        <is>
          <t>PRIORIDADE (Camada 1)</t>
        </is>
      </c>
      <c r="I4" s="5" t="inlineStr">
        <is>
          <t>Decisor presente? (consulta)</t>
        </is>
      </c>
      <c r="J4" s="5" t="inlineStr">
        <is>
          <t>Pode parcelar? (consulta)</t>
        </is>
      </c>
      <c r="K4" s="4" t="inlineStr">
        <is>
          <t>SCORE TOTAL</t>
        </is>
      </c>
      <c r="L4" s="4" t="inlineStr">
        <is>
          <t>OFERTA RECOMENDADA</t>
        </is>
      </c>
    </row>
    <row r="5">
      <c r="A5" s="6" t="inlineStr">
        <is>
          <t>José Francisco Pereira</t>
        </is>
      </c>
      <c r="B5" s="7" t="n">
        <v>60</v>
      </c>
      <c r="C5" s="7" t="n">
        <v>0</v>
      </c>
      <c r="D5" s="7" t="inlineStr">
        <is>
          <t>Militar</t>
        </is>
      </c>
      <c r="E5" s="7" t="inlineStr">
        <is>
          <t>M</t>
        </is>
      </c>
      <c r="F5" s="7" t="inlineStr">
        <is>
          <t>Não</t>
        </is>
      </c>
      <c r="G5" s="8">
        <f>IF(B5="","",(IF(B5&gt;=60,2,IF(B5&gt;=45,1,0)))+(IF(C5="",0,IF(C5&gt;=10,2,IF(C5&gt;=4,1,IF(C5&lt;1,-1,0)))))+(IFERROR(VLOOKUP(D5,REF!$A$2:$B$14,2,FALSE),0))+(IF(UPPER(E5)="M",1,0))+(IF(F5="Sim",1,0)))</f>
        <v/>
      </c>
      <c r="H5" s="6">
        <f>IF(G5="","",IF(G5&gt;=4,"🔴 MQL — ligar 1º (≤15min)",IF(G5&gt;=2,"🟡 Morno — fila + nutrir","⚪ Baixa prior. — fluxo auto")))</f>
        <v/>
      </c>
      <c r="I5" s="7" t="n"/>
      <c r="J5" s="7" t="n"/>
      <c r="K5" s="8">
        <f>IF(G5="","",G5+IF(I5="Sim",2,0)+IF(J5="Sim",3,0))</f>
        <v/>
      </c>
      <c r="L5" s="6">
        <f>IF(K5="","",IF(K5&gt;=8,"🟢 Quente — oferta cheia, fechar na hora",IF(K5&gt;=5,"🟡 Morno — entrada baixa + 12x","⚪ Nutrir — prova social + Método Reverse antes")))</f>
        <v/>
      </c>
    </row>
    <row r="6">
      <c r="A6" s="6" t="inlineStr">
        <is>
          <t>Patrícia Salazar</t>
        </is>
      </c>
      <c r="B6" s="7" t="n">
        <v>36</v>
      </c>
      <c r="C6" s="7" t="n">
        <v>2</v>
      </c>
      <c r="D6" s="7" t="inlineStr">
        <is>
          <t>Liberal (advogado/enfermeiro/contador)</t>
        </is>
      </c>
      <c r="E6" s="7" t="inlineStr">
        <is>
          <t>F</t>
        </is>
      </c>
      <c r="F6" s="7" t="inlineStr">
        <is>
          <t>Sim</t>
        </is>
      </c>
      <c r="G6" s="8">
        <f>IF(B6="","",(IF(B6&gt;=60,2,IF(B6&gt;=45,1,0)))+(IF(C6="",0,IF(C6&gt;=10,2,IF(C6&gt;=4,1,IF(C6&lt;1,-1,0)))))+(IFERROR(VLOOKUP(D6,REF!$A$2:$B$14,2,FALSE),0))+(IF(UPPER(E6)="M",1,0))+(IF(F6="Sim",1,0)))</f>
        <v/>
      </c>
      <c r="H6" s="6">
        <f>IF(G6="","",IF(G6&gt;=4,"🔴 MQL — ligar 1º (≤15min)",IF(G6&gt;=2,"🟡 Morno — fila + nutrir","⚪ Baixa prior. — fluxo auto")))</f>
        <v/>
      </c>
      <c r="I6" s="7" t="n"/>
      <c r="J6" s="7" t="n"/>
      <c r="K6" s="8">
        <f>IF(G6="","",G6+IF(I6="Sim",2,0)+IF(J6="Sim",3,0))</f>
        <v/>
      </c>
      <c r="L6" s="6">
        <f>IF(K6="","",IF(K6&gt;=8,"🟢 Quente — oferta cheia, fechar na hora",IF(K6&gt;=5,"🟡 Morno — entrada baixa + 12x","⚪ Nutrir — prova social + Método Reverse antes")))</f>
        <v/>
      </c>
    </row>
    <row r="7">
      <c r="A7" s="6" t="inlineStr">
        <is>
          <t>Rosildo dos Santos</t>
        </is>
      </c>
      <c r="B7" s="7" t="n">
        <v>63</v>
      </c>
      <c r="C7" s="7" t="n">
        <v>18</v>
      </c>
      <c r="D7" s="7" t="inlineStr">
        <is>
          <t>Aposentado (c/ benefício)</t>
        </is>
      </c>
      <c r="E7" s="7" t="inlineStr">
        <is>
          <t>M</t>
        </is>
      </c>
      <c r="F7" s="7" t="inlineStr">
        <is>
          <t>Sim</t>
        </is>
      </c>
      <c r="G7" s="8">
        <f>IF(B7="","",(IF(B7&gt;=60,2,IF(B7&gt;=45,1,0)))+(IF(C7="",0,IF(C7&gt;=10,2,IF(C7&gt;=4,1,IF(C7&lt;1,-1,0)))))+(IFERROR(VLOOKUP(D7,REF!$A$2:$B$14,2,FALSE),0))+(IF(UPPER(E7)="M",1,0))+(IF(F7="Sim",1,0)))</f>
        <v/>
      </c>
      <c r="H7" s="6">
        <f>IF(G7="","",IF(G7&gt;=4,"🔴 MQL — ligar 1º (≤15min)",IF(G7&gt;=2,"🟡 Morno — fila + nutrir","⚪ Baixa prior. — fluxo auto")))</f>
        <v/>
      </c>
      <c r="I7" s="7" t="n"/>
      <c r="J7" s="7" t="n"/>
      <c r="K7" s="8">
        <f>IF(G7="","",G7+IF(I7="Sim",2,0)+IF(J7="Sim",3,0))</f>
        <v/>
      </c>
      <c r="L7" s="6">
        <f>IF(K7="","",IF(K7&gt;=8,"🟢 Quente — oferta cheia, fechar na hora",IF(K7&gt;=5,"🟡 Morno — entrada baixa + 12x","⚪ Nutrir — prova social + Método Reverse antes")))</f>
        <v/>
      </c>
    </row>
    <row r="8">
      <c r="A8" s="6" t="inlineStr">
        <is>
          <t>Adenilson Borges de Oliveira</t>
        </is>
      </c>
      <c r="B8" s="7" t="n">
        <v>39</v>
      </c>
      <c r="C8" s="7" t="n">
        <v>2</v>
      </c>
      <c r="D8" s="7" t="inlineStr">
        <is>
          <t>Liberal (advogado/enfermeiro/contador)</t>
        </is>
      </c>
      <c r="E8" s="7" t="inlineStr">
        <is>
          <t>M</t>
        </is>
      </c>
      <c r="F8" s="7" t="inlineStr">
        <is>
          <t>Não</t>
        </is>
      </c>
      <c r="G8" s="8">
        <f>IF(B8="","",(IF(B8&gt;=60,2,IF(B8&gt;=45,1,0)))+(IF(C8="",0,IF(C8&gt;=10,2,IF(C8&gt;=4,1,IF(C8&lt;1,-1,0)))))+(IFERROR(VLOOKUP(D8,REF!$A$2:$B$14,2,FALSE),0))+(IF(UPPER(E8)="M",1,0))+(IF(F8="Sim",1,0)))</f>
        <v/>
      </c>
      <c r="H8" s="6">
        <f>IF(G8="","",IF(G8&gt;=4,"🔴 MQL — ligar 1º (≤15min)",IF(G8&gt;=2,"🟡 Morno — fila + nutrir","⚪ Baixa prior. — fluxo auto")))</f>
        <v/>
      </c>
      <c r="I8" s="7" t="n"/>
      <c r="J8" s="7" t="n"/>
      <c r="K8" s="8">
        <f>IF(G8="","",G8+IF(I8="Sim",2,0)+IF(J8="Sim",3,0))</f>
        <v/>
      </c>
      <c r="L8" s="6">
        <f>IF(K8="","",IF(K8&gt;=8,"🟢 Quente — oferta cheia, fechar na hora",IF(K8&gt;=5,"🟡 Morno — entrada baixa + 12x","⚪ Nutrir — prova social + Método Reverse antes")))</f>
        <v/>
      </c>
    </row>
    <row r="9">
      <c r="A9" s="6" t="inlineStr">
        <is>
          <t>Francisca Damasceno</t>
        </is>
      </c>
      <c r="B9" s="7" t="n">
        <v>57</v>
      </c>
      <c r="C9" s="7" t="n">
        <v>0</v>
      </c>
      <c r="D9" s="7" t="inlineStr">
        <is>
          <t>Professor(a)</t>
        </is>
      </c>
      <c r="E9" s="7" t="inlineStr">
        <is>
          <t>F</t>
        </is>
      </c>
      <c r="F9" s="7" t="inlineStr">
        <is>
          <t>Sim</t>
        </is>
      </c>
      <c r="G9" s="8">
        <f>IF(B9="","",(IF(B9&gt;=60,2,IF(B9&gt;=45,1,0)))+(IF(C9="",0,IF(C9&gt;=10,2,IF(C9&gt;=4,1,IF(C9&lt;1,-1,0)))))+(IFERROR(VLOOKUP(D9,REF!$A$2:$B$14,2,FALSE),0))+(IF(UPPER(E9)="M",1,0))+(IF(F9="Sim",1,0)))</f>
        <v/>
      </c>
      <c r="H9" s="6">
        <f>IF(G9="","",IF(G9&gt;=4,"🔴 MQL — ligar 1º (≤15min)",IF(G9&gt;=2,"🟡 Morno — fila + nutrir","⚪ Baixa prior. — fluxo auto")))</f>
        <v/>
      </c>
      <c r="I9" s="7" t="n"/>
      <c r="J9" s="7" t="n"/>
      <c r="K9" s="8">
        <f>IF(G9="","",G9+IF(I9="Sim",2,0)+IF(J9="Sim",3,0))</f>
        <v/>
      </c>
      <c r="L9" s="6">
        <f>IF(K9="","",IF(K9&gt;=8,"🟢 Quente — oferta cheia, fechar na hora",IF(K9&gt;=5,"🟡 Morno — entrada baixa + 12x","⚪ Nutrir — prova social + Método Reverse antes")))</f>
        <v/>
      </c>
    </row>
    <row r="10">
      <c r="A10" s="6" t="inlineStr">
        <is>
          <t>Eliziane Milena</t>
        </is>
      </c>
      <c r="B10" s="7" t="n">
        <v>47</v>
      </c>
      <c r="C10" s="7" t="n">
        <v>0.2</v>
      </c>
      <c r="D10" s="7" t="inlineStr">
        <is>
          <t>Professor(a)</t>
        </is>
      </c>
      <c r="E10" s="7" t="inlineStr">
        <is>
          <t>F</t>
        </is>
      </c>
      <c r="F10" s="7" t="inlineStr">
        <is>
          <t>Não</t>
        </is>
      </c>
      <c r="G10" s="8">
        <f>IF(B10="","",(IF(B10&gt;=60,2,IF(B10&gt;=45,1,0)))+(IF(C10="",0,IF(C10&gt;=10,2,IF(C10&gt;=4,1,IF(C10&lt;1,-1,0)))))+(IFERROR(VLOOKUP(D10,REF!$A$2:$B$14,2,FALSE),0))+(IF(UPPER(E10)="M",1,0))+(IF(F10="Sim",1,0)))</f>
        <v/>
      </c>
      <c r="H10" s="6">
        <f>IF(G10="","",IF(G10&gt;=4,"🔴 MQL — ligar 1º (≤15min)",IF(G10&gt;=2,"🟡 Morno — fila + nutrir","⚪ Baixa prior. — fluxo auto")))</f>
        <v/>
      </c>
      <c r="I10" s="7" t="n"/>
      <c r="J10" s="7" t="n"/>
      <c r="K10" s="8">
        <f>IF(G10="","",G10+IF(I10="Sim",2,0)+IF(J10="Sim",3,0))</f>
        <v/>
      </c>
      <c r="L10" s="6">
        <f>IF(K10="","",IF(K10&gt;=8,"🟢 Quente — oferta cheia, fechar na hora",IF(K10&gt;=5,"🟡 Morno — entrada baixa + 12x","⚪ Nutrir — prova social + Método Reverse antes")))</f>
        <v/>
      </c>
    </row>
    <row r="11">
      <c r="A11" s="6" t="inlineStr">
        <is>
          <t>João Alexandre</t>
        </is>
      </c>
      <c r="B11" s="7" t="n">
        <v>58</v>
      </c>
      <c r="C11" s="7" t="n">
        <v>18</v>
      </c>
      <c r="D11" s="7" t="inlineStr">
        <is>
          <t>Outro / Não informado</t>
        </is>
      </c>
      <c r="E11" s="7" t="inlineStr">
        <is>
          <t>M</t>
        </is>
      </c>
      <c r="F11" s="7" t="inlineStr">
        <is>
          <t>Não</t>
        </is>
      </c>
      <c r="G11" s="8">
        <f>IF(B11="","",(IF(B11&gt;=60,2,IF(B11&gt;=45,1,0)))+(IF(C11="",0,IF(C11&gt;=10,2,IF(C11&gt;=4,1,IF(C11&lt;1,-1,0)))))+(IFERROR(VLOOKUP(D11,REF!$A$2:$B$14,2,FALSE),0))+(IF(UPPER(E11)="M",1,0))+(IF(F11="Sim",1,0)))</f>
        <v/>
      </c>
      <c r="H11" s="6">
        <f>IF(G11="","",IF(G11&gt;=4,"🔴 MQL — ligar 1º (≤15min)",IF(G11&gt;=2,"🟡 Morno — fila + nutrir","⚪ Baixa prior. — fluxo auto")))</f>
        <v/>
      </c>
      <c r="I11" s="7" t="n"/>
      <c r="J11" s="7" t="n"/>
      <c r="K11" s="8">
        <f>IF(G11="","",G11+IF(I11="Sim",2,0)+IF(J11="Sim",3,0))</f>
        <v/>
      </c>
      <c r="L11" s="6">
        <f>IF(K11="","",IF(K11&gt;=8,"🟢 Quente — oferta cheia, fechar na hora",IF(K11&gt;=5,"🟡 Morno — entrada baixa + 12x","⚪ Nutrir — prova social + Método Reverse antes")))</f>
        <v/>
      </c>
    </row>
    <row r="12">
      <c r="A12" s="6" t="inlineStr">
        <is>
          <t>Carlos Alberto</t>
        </is>
      </c>
      <c r="B12" s="7" t="n">
        <v>61</v>
      </c>
      <c r="C12" s="7" t="n">
        <v>2</v>
      </c>
      <c r="D12" s="7" t="inlineStr">
        <is>
          <t>Servidor / Func. público</t>
        </is>
      </c>
      <c r="E12" s="7" t="inlineStr">
        <is>
          <t>M</t>
        </is>
      </c>
      <c r="F12" s="7" t="inlineStr">
        <is>
          <t>Sim</t>
        </is>
      </c>
      <c r="G12" s="8">
        <f>IF(B12="","",(IF(B12&gt;=60,2,IF(B12&gt;=45,1,0)))+(IF(C12="",0,IF(C12&gt;=10,2,IF(C12&gt;=4,1,IF(C12&lt;1,-1,0)))))+(IFERROR(VLOOKUP(D12,REF!$A$2:$B$14,2,FALSE),0))+(IF(UPPER(E12)="M",1,0))+(IF(F12="Sim",1,0)))</f>
        <v/>
      </c>
      <c r="H12" s="6">
        <f>IF(G12="","",IF(G12&gt;=4,"🔴 MQL — ligar 1º (≤15min)",IF(G12&gt;=2,"🟡 Morno — fila + nutrir","⚪ Baixa prior. — fluxo auto")))</f>
        <v/>
      </c>
      <c r="I12" s="7" t="n"/>
      <c r="J12" s="7" t="n"/>
      <c r="K12" s="8">
        <f>IF(G12="","",G12+IF(I12="Sim",2,0)+IF(J12="Sim",3,0))</f>
        <v/>
      </c>
      <c r="L12" s="6">
        <f>IF(K12="","",IF(K12&gt;=8,"🟢 Quente — oferta cheia, fechar na hora",IF(K12&gt;=5,"🟡 Morno — entrada baixa + 12x","⚪ Nutrir — prova social + Método Reverse antes")))</f>
        <v/>
      </c>
    </row>
    <row r="13">
      <c r="A13" s="6" t="inlineStr">
        <is>
          <t>Eva Marques</t>
        </is>
      </c>
      <c r="B13" s="7" t="n">
        <v>61</v>
      </c>
      <c r="C13" s="7" t="n">
        <v>7</v>
      </c>
      <c r="D13" s="7" t="inlineStr">
        <is>
          <t>Serviços gerais / Doméstica / Cozinheira</t>
        </is>
      </c>
      <c r="E13" s="7" t="inlineStr">
        <is>
          <t>F</t>
        </is>
      </c>
      <c r="F13" s="7" t="inlineStr">
        <is>
          <t>Não</t>
        </is>
      </c>
      <c r="G13" s="8">
        <f>IF(B13="","",(IF(B13&gt;=60,2,IF(B13&gt;=45,1,0)))+(IF(C13="",0,IF(C13&gt;=10,2,IF(C13&gt;=4,1,IF(C13&lt;1,-1,0)))))+(IFERROR(VLOOKUP(D13,REF!$A$2:$B$14,2,FALSE),0))+(IF(UPPER(E13)="M",1,0))+(IF(F13="Sim",1,0)))</f>
        <v/>
      </c>
      <c r="H13" s="6">
        <f>IF(G13="","",IF(G13&gt;=4,"🔴 MQL — ligar 1º (≤15min)",IF(G13&gt;=2,"🟡 Morno — fila + nutrir","⚪ Baixa prior. — fluxo auto")))</f>
        <v/>
      </c>
      <c r="I13" s="7" t="n"/>
      <c r="J13" s="7" t="n"/>
      <c r="K13" s="8">
        <f>IF(G13="","",G13+IF(I13="Sim",2,0)+IF(J13="Sim",3,0))</f>
        <v/>
      </c>
      <c r="L13" s="6">
        <f>IF(K13="","",IF(K13&gt;=8,"🟢 Quente — oferta cheia, fechar na hora",IF(K13&gt;=5,"🟡 Morno — entrada baixa + 12x","⚪ Nutrir — prova social + Método Reverse antes")))</f>
        <v/>
      </c>
    </row>
    <row r="14">
      <c r="A14" s="6" t="inlineStr">
        <is>
          <t>Tania Maria dos Santos</t>
        </is>
      </c>
      <c r="B14" s="7" t="n">
        <v>53</v>
      </c>
      <c r="C14" s="7" t="n">
        <v>3</v>
      </c>
      <c r="D14" s="7" t="inlineStr">
        <is>
          <t>Serviços gerais / Doméstica / Cozinheira</t>
        </is>
      </c>
      <c r="E14" s="7" t="inlineStr">
        <is>
          <t>F</t>
        </is>
      </c>
      <c r="F14" s="7" t="inlineStr">
        <is>
          <t>Não</t>
        </is>
      </c>
      <c r="G14" s="8">
        <f>IF(B14="","",(IF(B14&gt;=60,2,IF(B14&gt;=45,1,0)))+(IF(C14="",0,IF(C14&gt;=10,2,IF(C14&gt;=4,1,IF(C14&lt;1,-1,0)))))+(IFERROR(VLOOKUP(D14,REF!$A$2:$B$14,2,FALSE),0))+(IF(UPPER(E14)="M",1,0))+(IF(F14="Sim",1,0)))</f>
        <v/>
      </c>
      <c r="H14" s="6">
        <f>IF(G14="","",IF(G14&gt;=4,"🔴 MQL — ligar 1º (≤15min)",IF(G14&gt;=2,"🟡 Morno — fila + nutrir","⚪ Baixa prior. — fluxo auto")))</f>
        <v/>
      </c>
      <c r="I14" s="7" t="n"/>
      <c r="J14" s="7" t="n"/>
      <c r="K14" s="8">
        <f>IF(G14="","",G14+IF(I14="Sim",2,0)+IF(J14="Sim",3,0))</f>
        <v/>
      </c>
      <c r="L14" s="6">
        <f>IF(K14="","",IF(K14&gt;=8,"🟢 Quente — oferta cheia, fechar na hora",IF(K14&gt;=5,"🟡 Morno — entrada baixa + 12x","⚪ Nutrir — prova social + Método Reverse antes")))</f>
        <v/>
      </c>
    </row>
    <row r="15">
      <c r="A15" s="6" t="inlineStr">
        <is>
          <t>Adriane Lima Santos</t>
        </is>
      </c>
      <c r="B15" s="7" t="n">
        <v>56</v>
      </c>
      <c r="C15" s="7" t="n">
        <v>0</v>
      </c>
      <c r="D15" s="7" t="inlineStr">
        <is>
          <t>Aposentado (c/ benefício)</t>
        </is>
      </c>
      <c r="E15" s="7" t="inlineStr">
        <is>
          <t>F</t>
        </is>
      </c>
      <c r="F15" s="7" t="inlineStr">
        <is>
          <t>Não</t>
        </is>
      </c>
      <c r="G15" s="8">
        <f>IF(B15="","",(IF(B15&gt;=60,2,IF(B15&gt;=45,1,0)))+(IF(C15="",0,IF(C15&gt;=10,2,IF(C15&gt;=4,1,IF(C15&lt;1,-1,0)))))+(IFERROR(VLOOKUP(D15,REF!$A$2:$B$14,2,FALSE),0))+(IF(UPPER(E15)="M",1,0))+(IF(F15="Sim",1,0)))</f>
        <v/>
      </c>
      <c r="H15" s="6">
        <f>IF(G15="","",IF(G15&gt;=4,"🔴 MQL — ligar 1º (≤15min)",IF(G15&gt;=2,"🟡 Morno — fila + nutrir","⚪ Baixa prior. — fluxo auto")))</f>
        <v/>
      </c>
      <c r="I15" s="7" t="n"/>
      <c r="J15" s="7" t="n"/>
      <c r="K15" s="8">
        <f>IF(G15="","",G15+IF(I15="Sim",2,0)+IF(J15="Sim",3,0))</f>
        <v/>
      </c>
      <c r="L15" s="6">
        <f>IF(K15="","",IF(K15&gt;=8,"🟢 Quente — oferta cheia, fechar na hora",IF(K15&gt;=5,"🟡 Morno — entrada baixa + 12x","⚪ Nutrir — prova social + Método Reverse antes")))</f>
        <v/>
      </c>
    </row>
    <row r="16">
      <c r="A16" s="6" t="inlineStr">
        <is>
          <t>Raimundo Nonato</t>
        </is>
      </c>
      <c r="B16" s="7" t="n">
        <v>37</v>
      </c>
      <c r="C16" s="7" t="n">
        <v>0</v>
      </c>
      <c r="D16" s="7" t="inlineStr">
        <is>
          <t>Comercial / Representante</t>
        </is>
      </c>
      <c r="E16" s="7" t="inlineStr">
        <is>
          <t>M</t>
        </is>
      </c>
      <c r="F16" s="7" t="inlineStr">
        <is>
          <t>Sim</t>
        </is>
      </c>
      <c r="G16" s="8">
        <f>IF(B16="","",(IF(B16&gt;=60,2,IF(B16&gt;=45,1,0)))+(IF(C16="",0,IF(C16&gt;=10,2,IF(C16&gt;=4,1,IF(C16&lt;1,-1,0)))))+(IFERROR(VLOOKUP(D16,REF!$A$2:$B$14,2,FALSE),0))+(IF(UPPER(E16)="M",1,0))+(IF(F16="Sim",1,0)))</f>
        <v/>
      </c>
      <c r="H16" s="6">
        <f>IF(G16="","",IF(G16&gt;=4,"🔴 MQL — ligar 1º (≤15min)",IF(G16&gt;=2,"🟡 Morno — fila + nutrir","⚪ Baixa prior. — fluxo auto")))</f>
        <v/>
      </c>
      <c r="I16" s="7" t="n"/>
      <c r="J16" s="7" t="n"/>
      <c r="K16" s="8">
        <f>IF(G16="","",G16+IF(I16="Sim",2,0)+IF(J16="Sim",3,0))</f>
        <v/>
      </c>
      <c r="L16" s="6">
        <f>IF(K16="","",IF(K16&gt;=8,"🟢 Quente — oferta cheia, fechar na hora",IF(K16&gt;=5,"🟡 Morno — entrada baixa + 12x","⚪ Nutrir — prova social + Método Reverse antes")))</f>
        <v/>
      </c>
    </row>
    <row r="17">
      <c r="A17" s="6" t="inlineStr">
        <is>
          <t>Eliran Maria</t>
        </is>
      </c>
      <c r="B17" s="7" t="n">
        <v>65</v>
      </c>
      <c r="C17" s="7" t="n">
        <v>15</v>
      </c>
      <c r="D17" s="7" t="inlineStr">
        <is>
          <t>Professor(a)</t>
        </is>
      </c>
      <c r="E17" s="7" t="inlineStr">
        <is>
          <t>F</t>
        </is>
      </c>
      <c r="F17" s="7" t="inlineStr">
        <is>
          <t>Sim</t>
        </is>
      </c>
      <c r="G17" s="8">
        <f>IF(B17="","",(IF(B17&gt;=60,2,IF(B17&gt;=45,1,0)))+(IF(C17="",0,IF(C17&gt;=10,2,IF(C17&gt;=4,1,IF(C17&lt;1,-1,0)))))+(IFERROR(VLOOKUP(D17,REF!$A$2:$B$14,2,FALSE),0))+(IF(UPPER(E17)="M",1,0))+(IF(F17="Sim",1,0)))</f>
        <v/>
      </c>
      <c r="H17" s="6">
        <f>IF(G17="","",IF(G17&gt;=4,"🔴 MQL — ligar 1º (≤15min)",IF(G17&gt;=2,"🟡 Morno — fila + nutrir","⚪ Baixa prior. — fluxo auto")))</f>
        <v/>
      </c>
      <c r="I17" s="7" t="n"/>
      <c r="J17" s="7" t="n"/>
      <c r="K17" s="8">
        <f>IF(G17="","",G17+IF(I17="Sim",2,0)+IF(J17="Sim",3,0))</f>
        <v/>
      </c>
      <c r="L17" s="6">
        <f>IF(K17="","",IF(K17&gt;=8,"🟢 Quente — oferta cheia, fechar na hora",IF(K17&gt;=5,"🟡 Morno — entrada baixa + 12x","⚪ Nutrir — prova social + Método Reverse antes")))</f>
        <v/>
      </c>
    </row>
    <row r="18">
      <c r="A18" s="6" t="inlineStr">
        <is>
          <t>Jorge Florêncio</t>
        </is>
      </c>
      <c r="B18" s="7" t="n">
        <v>50</v>
      </c>
      <c r="C18" s="7" t="n">
        <v>0.2</v>
      </c>
      <c r="D18" s="7" t="inlineStr">
        <is>
          <t>Comercial / Representante</t>
        </is>
      </c>
      <c r="E18" s="7" t="inlineStr">
        <is>
          <t>M</t>
        </is>
      </c>
      <c r="F18" s="7" t="inlineStr">
        <is>
          <t>Sim</t>
        </is>
      </c>
      <c r="G18" s="8">
        <f>IF(B18="","",(IF(B18&gt;=60,2,IF(B18&gt;=45,1,0)))+(IF(C18="",0,IF(C18&gt;=10,2,IF(C18&gt;=4,1,IF(C18&lt;1,-1,0)))))+(IFERROR(VLOOKUP(D18,REF!$A$2:$B$14,2,FALSE),0))+(IF(UPPER(E18)="M",1,0))+(IF(F18="Sim",1,0)))</f>
        <v/>
      </c>
      <c r="H18" s="6">
        <f>IF(G18="","",IF(G18&gt;=4,"🔴 MQL — ligar 1º (≤15min)",IF(G18&gt;=2,"🟡 Morno — fila + nutrir","⚪ Baixa prior. — fluxo auto")))</f>
        <v/>
      </c>
      <c r="I18" s="7" t="n"/>
      <c r="J18" s="7" t="n"/>
      <c r="K18" s="8">
        <f>IF(G18="","",G18+IF(I18="Sim",2,0)+IF(J18="Sim",3,0))</f>
        <v/>
      </c>
      <c r="L18" s="6">
        <f>IF(K18="","",IF(K18&gt;=8,"🟢 Quente — oferta cheia, fechar na hora",IF(K18&gt;=5,"🟡 Morno — entrada baixa + 12x","⚪ Nutrir — prova social + Método Reverse antes")))</f>
        <v/>
      </c>
    </row>
    <row r="19">
      <c r="A19" s="6" t="inlineStr">
        <is>
          <t>Maria Helena Costa</t>
        </is>
      </c>
      <c r="B19" s="7" t="n">
        <v>60</v>
      </c>
      <c r="C19" s="7" t="n">
        <v>0</v>
      </c>
      <c r="D19" s="7" t="inlineStr">
        <is>
          <t>Aposentado (c/ benefício)</t>
        </is>
      </c>
      <c r="E19" s="7" t="inlineStr">
        <is>
          <t>F</t>
        </is>
      </c>
      <c r="F19" s="7" t="inlineStr">
        <is>
          <t>Não</t>
        </is>
      </c>
      <c r="G19" s="8">
        <f>IF(B19="","",(IF(B19&gt;=60,2,IF(B19&gt;=45,1,0)))+(IF(C19="",0,IF(C19&gt;=10,2,IF(C19&gt;=4,1,IF(C19&lt;1,-1,0)))))+(IFERROR(VLOOKUP(D19,REF!$A$2:$B$14,2,FALSE),0))+(IF(UPPER(E19)="M",1,0))+(IF(F19="Sim",1,0)))</f>
        <v/>
      </c>
      <c r="H19" s="6">
        <f>IF(G19="","",IF(G19&gt;=4,"🔴 MQL — ligar 1º (≤15min)",IF(G19&gt;=2,"🟡 Morno — fila + nutrir","⚪ Baixa prior. — fluxo auto")))</f>
        <v/>
      </c>
      <c r="I19" s="7" t="n"/>
      <c r="J19" s="7" t="n"/>
      <c r="K19" s="8">
        <f>IF(G19="","",G19+IF(I19="Sim",2,0)+IF(J19="Sim",3,0))</f>
        <v/>
      </c>
      <c r="L19" s="6">
        <f>IF(K19="","",IF(K19&gt;=8,"🟢 Quente — oferta cheia, fechar na hora",IF(K19&gt;=5,"🟡 Morno — entrada baixa + 12x","⚪ Nutrir — prova social + Método Reverse antes")))</f>
        <v/>
      </c>
    </row>
    <row r="20">
      <c r="A20" s="6" t="inlineStr">
        <is>
          <t>Denis da Silva Costa</t>
        </is>
      </c>
      <c r="B20" s="7" t="n">
        <v>44</v>
      </c>
      <c r="C20" s="7" t="n">
        <v>0.2</v>
      </c>
      <c r="D20" s="7" t="inlineStr">
        <is>
          <t>Outro / Não informado</t>
        </is>
      </c>
      <c r="E20" s="7" t="inlineStr">
        <is>
          <t>M</t>
        </is>
      </c>
      <c r="F20" s="7" t="inlineStr">
        <is>
          <t>Sim</t>
        </is>
      </c>
      <c r="G20" s="8">
        <f>IF(B20="","",(IF(B20&gt;=60,2,IF(B20&gt;=45,1,0)))+(IF(C20="",0,IF(C20&gt;=10,2,IF(C20&gt;=4,1,IF(C20&lt;1,-1,0)))))+(IFERROR(VLOOKUP(D20,REF!$A$2:$B$14,2,FALSE),0))+(IF(UPPER(E20)="M",1,0))+(IF(F20="Sim",1,0)))</f>
        <v/>
      </c>
      <c r="H20" s="6">
        <f>IF(G20="","",IF(G20&gt;=4,"🔴 MQL — ligar 1º (≤15min)",IF(G20&gt;=2,"🟡 Morno — fila + nutrir","⚪ Baixa prior. — fluxo auto")))</f>
        <v/>
      </c>
      <c r="I20" s="7" t="n"/>
      <c r="J20" s="7" t="n"/>
      <c r="K20" s="8">
        <f>IF(G20="","",G20+IF(I20="Sim",2,0)+IF(J20="Sim",3,0))</f>
        <v/>
      </c>
      <c r="L20" s="6">
        <f>IF(K20="","",IF(K20&gt;=8,"🟢 Quente — oferta cheia, fechar na hora",IF(K20&gt;=5,"🟡 Morno — entrada baixa + 12x","⚪ Nutrir — prova social + Método Reverse antes")))</f>
        <v/>
      </c>
    </row>
    <row r="21">
      <c r="A21" s="6" t="inlineStr">
        <is>
          <t>Juciê Valério da Silva</t>
        </is>
      </c>
      <c r="B21" s="7" t="n">
        <v>66</v>
      </c>
      <c r="C21" s="7" t="n">
        <v>20</v>
      </c>
      <c r="D21" s="7" t="inlineStr">
        <is>
          <t>Aposentado (c/ benefício)</t>
        </is>
      </c>
      <c r="E21" s="7" t="inlineStr">
        <is>
          <t>M</t>
        </is>
      </c>
      <c r="F21" s="7" t="inlineStr">
        <is>
          <t>Sim</t>
        </is>
      </c>
      <c r="G21" s="8">
        <f>IF(B21="","",(IF(B21&gt;=60,2,IF(B21&gt;=45,1,0)))+(IF(C21="",0,IF(C21&gt;=10,2,IF(C21&gt;=4,1,IF(C21&lt;1,-1,0)))))+(IFERROR(VLOOKUP(D21,REF!$A$2:$B$14,2,FALSE),0))+(IF(UPPER(E21)="M",1,0))+(IF(F21="Sim",1,0)))</f>
        <v/>
      </c>
      <c r="H21" s="6">
        <f>IF(G21="","",IF(G21&gt;=4,"🔴 MQL — ligar 1º (≤15min)",IF(G21&gt;=2,"🟡 Morno — fila + nutrir","⚪ Baixa prior. — fluxo auto")))</f>
        <v/>
      </c>
      <c r="I21" s="7" t="n"/>
      <c r="J21" s="7" t="n"/>
      <c r="K21" s="8">
        <f>IF(G21="","",G21+IF(I21="Sim",2,0)+IF(J21="Sim",3,0))</f>
        <v/>
      </c>
      <c r="L21" s="6">
        <f>IF(K21="","",IF(K21&gt;=8,"🟢 Quente — oferta cheia, fechar na hora",IF(K21&gt;=5,"🟡 Morno — entrada baixa + 12x","⚪ Nutrir — prova social + Método Reverse antes")))</f>
        <v/>
      </c>
    </row>
    <row r="22">
      <c r="A22" s="6" t="inlineStr">
        <is>
          <t>Marijane Roma Varão</t>
        </is>
      </c>
      <c r="B22" s="7" t="n">
        <v>55</v>
      </c>
      <c r="C22" s="7" t="n">
        <v>0</v>
      </c>
      <c r="D22" s="7" t="inlineStr">
        <is>
          <t>Professor(a)</t>
        </is>
      </c>
      <c r="E22" s="7" t="inlineStr">
        <is>
          <t>F</t>
        </is>
      </c>
      <c r="F22" s="7" t="inlineStr">
        <is>
          <t>Não</t>
        </is>
      </c>
      <c r="G22" s="8">
        <f>IF(B22="","",(IF(B22&gt;=60,2,IF(B22&gt;=45,1,0)))+(IF(C22="",0,IF(C22&gt;=10,2,IF(C22&gt;=4,1,IF(C22&lt;1,-1,0)))))+(IFERROR(VLOOKUP(D22,REF!$A$2:$B$14,2,FALSE),0))+(IF(UPPER(E22)="M",1,0))+(IF(F22="Sim",1,0)))</f>
        <v/>
      </c>
      <c r="H22" s="6">
        <f>IF(G22="","",IF(G22&gt;=4,"🔴 MQL — ligar 1º (≤15min)",IF(G22&gt;=2,"🟡 Morno — fila + nutrir","⚪ Baixa prior. — fluxo auto")))</f>
        <v/>
      </c>
      <c r="I22" s="7" t="n"/>
      <c r="J22" s="7" t="n"/>
      <c r="K22" s="8">
        <f>IF(G22="","",G22+IF(I22="Sim",2,0)+IF(J22="Sim",3,0))</f>
        <v/>
      </c>
      <c r="L22" s="6">
        <f>IF(K22="","",IF(K22&gt;=8,"🟢 Quente — oferta cheia, fechar na hora",IF(K22&gt;=5,"🟡 Morno — entrada baixa + 12x","⚪ Nutrir — prova social + Método Reverse antes")))</f>
        <v/>
      </c>
    </row>
    <row r="23">
      <c r="A23" s="6" t="inlineStr">
        <is>
          <t>Franciso das Chagas Costa</t>
        </is>
      </c>
      <c r="B23" s="7" t="n">
        <v>53</v>
      </c>
      <c r="C23" s="7" t="n">
        <v>13</v>
      </c>
      <c r="D23" s="7" t="inlineStr">
        <is>
          <t>Liberal (advogado/enfermeiro/contador)</t>
        </is>
      </c>
      <c r="E23" s="7" t="inlineStr">
        <is>
          <t>M</t>
        </is>
      </c>
      <c r="F23" s="7" t="inlineStr">
        <is>
          <t>Sim</t>
        </is>
      </c>
      <c r="G23" s="8">
        <f>IF(B23="","",(IF(B23&gt;=60,2,IF(B23&gt;=45,1,0)))+(IF(C23="",0,IF(C23&gt;=10,2,IF(C23&gt;=4,1,IF(C23&lt;1,-1,0)))))+(IFERROR(VLOOKUP(D23,REF!$A$2:$B$14,2,FALSE),0))+(IF(UPPER(E23)="M",1,0))+(IF(F23="Sim",1,0)))</f>
        <v/>
      </c>
      <c r="H23" s="6">
        <f>IF(G23="","",IF(G23&gt;=4,"🔴 MQL — ligar 1º (≤15min)",IF(G23&gt;=2,"🟡 Morno — fila + nutrir","⚪ Baixa prior. — fluxo auto")))</f>
        <v/>
      </c>
      <c r="I23" s="7" t="n"/>
      <c r="J23" s="7" t="n"/>
      <c r="K23" s="8">
        <f>IF(G23="","",G23+IF(I23="Sim",2,0)+IF(J23="Sim",3,0))</f>
        <v/>
      </c>
      <c r="L23" s="6">
        <f>IF(K23="","",IF(K23&gt;=8,"🟢 Quente — oferta cheia, fechar na hora",IF(K23&gt;=5,"🟡 Morno — entrada baixa + 12x","⚪ Nutrir — prova social + Método Reverse antes")))</f>
        <v/>
      </c>
    </row>
    <row r="24">
      <c r="A24" s="6" t="inlineStr">
        <is>
          <t>Givanilde Mota</t>
        </is>
      </c>
      <c r="B24" s="7" t="n">
        <v>58</v>
      </c>
      <c r="C24" s="7" t="n">
        <v>9</v>
      </c>
      <c r="D24" s="7" t="inlineStr">
        <is>
          <t>Aposentado (c/ benefício)</t>
        </is>
      </c>
      <c r="E24" s="7" t="inlineStr">
        <is>
          <t>F</t>
        </is>
      </c>
      <c r="F24" s="7" t="inlineStr">
        <is>
          <t>Sim</t>
        </is>
      </c>
      <c r="G24" s="8">
        <f>IF(B24="","",(IF(B24&gt;=60,2,IF(B24&gt;=45,1,0)))+(IF(C24="",0,IF(C24&gt;=10,2,IF(C24&gt;=4,1,IF(C24&lt;1,-1,0)))))+(IFERROR(VLOOKUP(D24,REF!$A$2:$B$14,2,FALSE),0))+(IF(UPPER(E24)="M",1,0))+(IF(F24="Sim",1,0)))</f>
        <v/>
      </c>
      <c r="H24" s="6">
        <f>IF(G24="","",IF(G24&gt;=4,"🔴 MQL — ligar 1º (≤15min)",IF(G24&gt;=2,"🟡 Morno — fila + nutrir","⚪ Baixa prior. — fluxo auto")))</f>
        <v/>
      </c>
      <c r="I24" s="7" t="n"/>
      <c r="J24" s="7" t="n"/>
      <c r="K24" s="8">
        <f>IF(G24="","",G24+IF(I24="Sim",2,0)+IF(J24="Sim",3,0))</f>
        <v/>
      </c>
      <c r="L24" s="6">
        <f>IF(K24="","",IF(K24&gt;=8,"🟢 Quente — oferta cheia, fechar na hora",IF(K24&gt;=5,"🟡 Morno — entrada baixa + 12x","⚪ Nutrir — prova social + Método Reverse antes")))</f>
        <v/>
      </c>
    </row>
    <row r="25">
      <c r="A25" s="6" t="inlineStr">
        <is>
          <t>Francisca Maricélia</t>
        </is>
      </c>
      <c r="B25" s="7" t="n">
        <v>53</v>
      </c>
      <c r="C25" s="7" t="n">
        <v>5</v>
      </c>
      <c r="D25" s="7" t="inlineStr">
        <is>
          <t>Professor(a)</t>
        </is>
      </c>
      <c r="E25" s="7" t="inlineStr">
        <is>
          <t>F</t>
        </is>
      </c>
      <c r="F25" s="7" t="inlineStr">
        <is>
          <t>Não</t>
        </is>
      </c>
      <c r="G25" s="8">
        <f>IF(B25="","",(IF(B25&gt;=60,2,IF(B25&gt;=45,1,0)))+(IF(C25="",0,IF(C25&gt;=10,2,IF(C25&gt;=4,1,IF(C25&lt;1,-1,0)))))+(IFERROR(VLOOKUP(D25,REF!$A$2:$B$14,2,FALSE),0))+(IF(UPPER(E25)="M",1,0))+(IF(F25="Sim",1,0)))</f>
        <v/>
      </c>
      <c r="H25" s="6">
        <f>IF(G25="","",IF(G25&gt;=4,"🔴 MQL — ligar 1º (≤15min)",IF(G25&gt;=2,"🟡 Morno — fila + nutrir","⚪ Baixa prior. — fluxo auto")))</f>
        <v/>
      </c>
      <c r="I25" s="7" t="n"/>
      <c r="J25" s="7" t="n"/>
      <c r="K25" s="8">
        <f>IF(G25="","",G25+IF(I25="Sim",2,0)+IF(J25="Sim",3,0))</f>
        <v/>
      </c>
      <c r="L25" s="6">
        <f>IF(K25="","",IF(K25&gt;=8,"🟢 Quente — oferta cheia, fechar na hora",IF(K25&gt;=5,"🟡 Morno — entrada baixa + 12x","⚪ Nutrir — prova social + Método Reverse antes")))</f>
        <v/>
      </c>
    </row>
    <row r="26">
      <c r="A26" s="6" t="inlineStr">
        <is>
          <t>João Damasceno</t>
        </is>
      </c>
      <c r="B26" s="7" t="n">
        <v>55</v>
      </c>
      <c r="C26" s="7" t="n">
        <v>8</v>
      </c>
      <c r="D26" s="7" t="inlineStr">
        <is>
          <t>Liberal (advogado/enfermeiro/contador)</t>
        </is>
      </c>
      <c r="E26" s="7" t="inlineStr">
        <is>
          <t>M</t>
        </is>
      </c>
      <c r="F26" s="7" t="inlineStr">
        <is>
          <t>Não</t>
        </is>
      </c>
      <c r="G26" s="8">
        <f>IF(B26="","",(IF(B26&gt;=60,2,IF(B26&gt;=45,1,0)))+(IF(C26="",0,IF(C26&gt;=10,2,IF(C26&gt;=4,1,IF(C26&lt;1,-1,0)))))+(IFERROR(VLOOKUP(D26,REF!$A$2:$B$14,2,FALSE),0))+(IF(UPPER(E26)="M",1,0))+(IF(F26="Sim",1,0)))</f>
        <v/>
      </c>
      <c r="H26" s="6">
        <f>IF(G26="","",IF(G26&gt;=4,"🔴 MQL — ligar 1º (≤15min)",IF(G26&gt;=2,"🟡 Morno — fila + nutrir","⚪ Baixa prior. — fluxo auto")))</f>
        <v/>
      </c>
      <c r="I26" s="7" t="n"/>
      <c r="J26" s="7" t="n"/>
      <c r="K26" s="8">
        <f>IF(G26="","",G26+IF(I26="Sim",2,0)+IF(J26="Sim",3,0))</f>
        <v/>
      </c>
      <c r="L26" s="6">
        <f>IF(K26="","",IF(K26&gt;=8,"🟢 Quente — oferta cheia, fechar na hora",IF(K26&gt;=5,"🟡 Morno — entrada baixa + 12x","⚪ Nutrir — prova social + Método Reverse antes")))</f>
        <v/>
      </c>
    </row>
    <row r="27">
      <c r="A27" s="6" t="inlineStr">
        <is>
          <t>Itamar Antônio DE Oliveira</t>
        </is>
      </c>
      <c r="B27" s="7" t="n">
        <v>44</v>
      </c>
      <c r="C27" s="7" t="n">
        <v>5</v>
      </c>
      <c r="D27" s="7" t="inlineStr">
        <is>
          <t>Liberal (advogado/enfermeiro/contador)</t>
        </is>
      </c>
      <c r="E27" s="7" t="inlineStr">
        <is>
          <t>M</t>
        </is>
      </c>
      <c r="F27" s="7" t="inlineStr">
        <is>
          <t>Sim</t>
        </is>
      </c>
      <c r="G27" s="8">
        <f>IF(B27="","",(IF(B27&gt;=60,2,IF(B27&gt;=45,1,0)))+(IF(C27="",0,IF(C27&gt;=10,2,IF(C27&gt;=4,1,IF(C27&lt;1,-1,0)))))+(IFERROR(VLOOKUP(D27,REF!$A$2:$B$14,2,FALSE),0))+(IF(UPPER(E27)="M",1,0))+(IF(F27="Sim",1,0)))</f>
        <v/>
      </c>
      <c r="H27" s="6">
        <f>IF(G27="","",IF(G27&gt;=4,"🔴 MQL — ligar 1º (≤15min)",IF(G27&gt;=2,"🟡 Morno — fila + nutrir","⚪ Baixa prior. — fluxo auto")))</f>
        <v/>
      </c>
      <c r="I27" s="7" t="n"/>
      <c r="J27" s="7" t="n"/>
      <c r="K27" s="8">
        <f>IF(G27="","",G27+IF(I27="Sim",2,0)+IF(J27="Sim",3,0))</f>
        <v/>
      </c>
      <c r="L27" s="6">
        <f>IF(K27="","",IF(K27&gt;=8,"🟢 Quente — oferta cheia, fechar na hora",IF(K27&gt;=5,"🟡 Morno — entrada baixa + 12x","⚪ Nutrir — prova social + Método Reverse antes")))</f>
        <v/>
      </c>
    </row>
    <row r="28">
      <c r="A28" s="6" t="inlineStr">
        <is>
          <t>Raimundo Oliveira Gomes Neto</t>
        </is>
      </c>
      <c r="B28" s="7" t="n">
        <v>48</v>
      </c>
      <c r="C28" s="7" t="n">
        <v>0.5</v>
      </c>
      <c r="D28" s="7" t="inlineStr">
        <is>
          <t>Servidor / Func. público</t>
        </is>
      </c>
      <c r="E28" s="7" t="inlineStr">
        <is>
          <t>M</t>
        </is>
      </c>
      <c r="F28" s="7" t="inlineStr">
        <is>
          <t>Sim</t>
        </is>
      </c>
      <c r="G28" s="8">
        <f>IF(B28="","",(IF(B28&gt;=60,2,IF(B28&gt;=45,1,0)))+(IF(C28="",0,IF(C28&gt;=10,2,IF(C28&gt;=4,1,IF(C28&lt;1,-1,0)))))+(IFERROR(VLOOKUP(D28,REF!$A$2:$B$14,2,FALSE),0))+(IF(UPPER(E28)="M",1,0))+(IF(F28="Sim",1,0)))</f>
        <v/>
      </c>
      <c r="H28" s="6">
        <f>IF(G28="","",IF(G28&gt;=4,"🔴 MQL — ligar 1º (≤15min)",IF(G28&gt;=2,"🟡 Morno — fila + nutrir","⚪ Baixa prior. — fluxo auto")))</f>
        <v/>
      </c>
      <c r="I28" s="7" t="n"/>
      <c r="J28" s="7" t="n"/>
      <c r="K28" s="8">
        <f>IF(G28="","",G28+IF(I28="Sim",2,0)+IF(J28="Sim",3,0))</f>
        <v/>
      </c>
      <c r="L28" s="6">
        <f>IF(K28="","",IF(K28&gt;=8,"🟢 Quente — oferta cheia, fechar na hora",IF(K28&gt;=5,"🟡 Morno — entrada baixa + 12x","⚪ Nutrir — prova social + Método Reverse antes")))</f>
        <v/>
      </c>
    </row>
    <row r="29">
      <c r="A29" s="6" t="inlineStr">
        <is>
          <t>Elineusa Pereira</t>
        </is>
      </c>
      <c r="B29" s="7" t="n">
        <v>55</v>
      </c>
      <c r="C29" s="7" t="n">
        <v>5</v>
      </c>
      <c r="D29" s="7" t="inlineStr">
        <is>
          <t>Lavrador</t>
        </is>
      </c>
      <c r="E29" s="7" t="inlineStr">
        <is>
          <t>M</t>
        </is>
      </c>
      <c r="F29" s="7" t="inlineStr">
        <is>
          <t>Sim</t>
        </is>
      </c>
      <c r="G29" s="8">
        <f>IF(B29="","",(IF(B29&gt;=60,2,IF(B29&gt;=45,1,0)))+(IF(C29="",0,IF(C29&gt;=10,2,IF(C29&gt;=4,1,IF(C29&lt;1,-1,0)))))+(IFERROR(VLOOKUP(D29,REF!$A$2:$B$14,2,FALSE),0))+(IF(UPPER(E29)="M",1,0))+(IF(F29="Sim",1,0)))</f>
        <v/>
      </c>
      <c r="H29" s="6">
        <f>IF(G29="","",IF(G29&gt;=4,"🔴 MQL — ligar 1º (≤15min)",IF(G29&gt;=2,"🟡 Morno — fila + nutrir","⚪ Baixa prior. — fluxo auto")))</f>
        <v/>
      </c>
      <c r="I29" s="7" t="n"/>
      <c r="J29" s="7" t="n"/>
      <c r="K29" s="8">
        <f>IF(G29="","",G29+IF(I29="Sim",2,0)+IF(J29="Sim",3,0))</f>
        <v/>
      </c>
      <c r="L29" s="6">
        <f>IF(K29="","",IF(K29&gt;=8,"🟢 Quente — oferta cheia, fechar na hora",IF(K29&gt;=5,"🟡 Morno — entrada baixa + 12x","⚪ Nutrir — prova social + Método Reverse antes")))</f>
        <v/>
      </c>
    </row>
    <row r="30">
      <c r="A30" s="6" t="inlineStr">
        <is>
          <t>Geraldo Magela Pereira</t>
        </is>
      </c>
      <c r="B30" s="7" t="n">
        <v>54</v>
      </c>
      <c r="C30" s="7" t="n">
        <v>25</v>
      </c>
      <c r="D30" s="7" t="inlineStr">
        <is>
          <t>Motorista</t>
        </is>
      </c>
      <c r="E30" s="7" t="inlineStr">
        <is>
          <t>M</t>
        </is>
      </c>
      <c r="F30" s="7" t="inlineStr">
        <is>
          <t>Sim</t>
        </is>
      </c>
      <c r="G30" s="8">
        <f>IF(B30="","",(IF(B30&gt;=60,2,IF(B30&gt;=45,1,0)))+(IF(C30="",0,IF(C30&gt;=10,2,IF(C30&gt;=4,1,IF(C30&lt;1,-1,0)))))+(IFERROR(VLOOKUP(D30,REF!$A$2:$B$14,2,FALSE),0))+(IF(UPPER(E30)="M",1,0))+(IF(F30="Sim",1,0)))</f>
        <v/>
      </c>
      <c r="H30" s="6">
        <f>IF(G30="","",IF(G30&gt;=4,"🔴 MQL — ligar 1º (≤15min)",IF(G30&gt;=2,"🟡 Morno — fila + nutrir","⚪ Baixa prior. — fluxo auto")))</f>
        <v/>
      </c>
      <c r="I30" s="7" t="n"/>
      <c r="J30" s="7" t="n"/>
      <c r="K30" s="8">
        <f>IF(G30="","",G30+IF(I30="Sim",2,0)+IF(J30="Sim",3,0))</f>
        <v/>
      </c>
      <c r="L30" s="6">
        <f>IF(K30="","",IF(K30&gt;=8,"🟢 Quente — oferta cheia, fechar na hora",IF(K30&gt;=5,"🟡 Morno — entrada baixa + 12x","⚪ Nutrir — prova social + Método Reverse antes")))</f>
        <v/>
      </c>
    </row>
    <row r="31">
      <c r="A31" s="6" t="inlineStr">
        <is>
          <t>Wagnes de Souza Silva</t>
        </is>
      </c>
      <c r="B31" s="7" t="n">
        <v>46</v>
      </c>
      <c r="C31" s="7" t="n">
        <v>0.7</v>
      </c>
      <c r="D31" s="7" t="inlineStr">
        <is>
          <t>Outro / Não informado</t>
        </is>
      </c>
      <c r="E31" s="7" t="inlineStr">
        <is>
          <t>M</t>
        </is>
      </c>
      <c r="F31" s="7" t="inlineStr">
        <is>
          <t>Sim</t>
        </is>
      </c>
      <c r="G31" s="8">
        <f>IF(B31="","",(IF(B31&gt;=60,2,IF(B31&gt;=45,1,0)))+(IF(C31="",0,IF(C31&gt;=10,2,IF(C31&gt;=4,1,IF(C31&lt;1,-1,0)))))+(IFERROR(VLOOKUP(D31,REF!$A$2:$B$14,2,FALSE),0))+(IF(UPPER(E31)="M",1,0))+(IF(F31="Sim",1,0)))</f>
        <v/>
      </c>
      <c r="H31" s="6">
        <f>IF(G31="","",IF(G31&gt;=4,"🔴 MQL — ligar 1º (≤15min)",IF(G31&gt;=2,"🟡 Morno — fila + nutrir","⚪ Baixa prior. — fluxo auto")))</f>
        <v/>
      </c>
      <c r="I31" s="7" t="n"/>
      <c r="J31" s="7" t="n"/>
      <c r="K31" s="8">
        <f>IF(G31="","",G31+IF(I31="Sim",2,0)+IF(J31="Sim",3,0))</f>
        <v/>
      </c>
      <c r="L31" s="6">
        <f>IF(K31="","",IF(K31&gt;=8,"🟢 Quente — oferta cheia, fechar na hora",IF(K31&gt;=5,"🟡 Morno — entrada baixa + 12x","⚪ Nutrir — prova social + Método Reverse antes")))</f>
        <v/>
      </c>
    </row>
    <row r="32">
      <c r="A32" s="6" t="inlineStr">
        <is>
          <t>Maria hildelane Fontes Veras</t>
        </is>
      </c>
      <c r="B32" s="7" t="n">
        <v>53</v>
      </c>
      <c r="C32" s="7" t="n">
        <v>14</v>
      </c>
      <c r="D32" s="7" t="inlineStr">
        <is>
          <t>Serviços gerais / Doméstica / Cozinheira</t>
        </is>
      </c>
      <c r="E32" s="7" t="inlineStr">
        <is>
          <t>F</t>
        </is>
      </c>
      <c r="F32" s="7" t="inlineStr">
        <is>
          <t>Não</t>
        </is>
      </c>
      <c r="G32" s="8">
        <f>IF(B32="","",(IF(B32&gt;=60,2,IF(B32&gt;=45,1,0)))+(IF(C32="",0,IF(C32&gt;=10,2,IF(C32&gt;=4,1,IF(C32&lt;1,-1,0)))))+(IFERROR(VLOOKUP(D32,REF!$A$2:$B$14,2,FALSE),0))+(IF(UPPER(E32)="M",1,0))+(IF(F32="Sim",1,0)))</f>
        <v/>
      </c>
      <c r="H32" s="6">
        <f>IF(G32="","",IF(G32&gt;=4,"🔴 MQL — ligar 1º (≤15min)",IF(G32&gt;=2,"🟡 Morno — fila + nutrir","⚪ Baixa prior. — fluxo auto")))</f>
        <v/>
      </c>
      <c r="I32" s="7" t="n"/>
      <c r="J32" s="7" t="n"/>
      <c r="K32" s="8">
        <f>IF(G32="","",G32+IF(I32="Sim",2,0)+IF(J32="Sim",3,0))</f>
        <v/>
      </c>
      <c r="L32" s="6">
        <f>IF(K32="","",IF(K32&gt;=8,"🟢 Quente — oferta cheia, fechar na hora",IF(K32&gt;=5,"🟡 Morno — entrada baixa + 12x","⚪ Nutrir — prova social + Método Reverse antes")))</f>
        <v/>
      </c>
    </row>
    <row r="33">
      <c r="A33" s="6" t="inlineStr">
        <is>
          <t>Raimunda Nonata Costa de Sousa</t>
        </is>
      </c>
      <c r="B33" s="7" t="n">
        <v>40</v>
      </c>
      <c r="C33" s="7" t="n">
        <v>0.2</v>
      </c>
      <c r="D33" s="7" t="inlineStr">
        <is>
          <t>Outro / Não informado</t>
        </is>
      </c>
      <c r="E33" s="7" t="inlineStr">
        <is>
          <t>F</t>
        </is>
      </c>
      <c r="F33" s="7" t="inlineStr">
        <is>
          <t>Não</t>
        </is>
      </c>
      <c r="G33" s="8">
        <f>IF(B33="","",(IF(B33&gt;=60,2,IF(B33&gt;=45,1,0)))+(IF(C33="",0,IF(C33&gt;=10,2,IF(C33&gt;=4,1,IF(C33&lt;1,-1,0)))))+(IFERROR(VLOOKUP(D33,REF!$A$2:$B$14,2,FALSE),0))+(IF(UPPER(E33)="M",1,0))+(IF(F33="Sim",1,0)))</f>
        <v/>
      </c>
      <c r="H33" s="6">
        <f>IF(G33="","",IF(G33&gt;=4,"🔴 MQL — ligar 1º (≤15min)",IF(G33&gt;=2,"🟡 Morno — fila + nutrir","⚪ Baixa prior. — fluxo auto")))</f>
        <v/>
      </c>
      <c r="I33" s="7" t="n"/>
      <c r="J33" s="7" t="n"/>
      <c r="K33" s="8">
        <f>IF(G33="","",G33+IF(I33="Sim",2,0)+IF(J33="Sim",3,0))</f>
        <v/>
      </c>
      <c r="L33" s="6">
        <f>IF(K33="","",IF(K33&gt;=8,"🟢 Quente — oferta cheia, fechar na hora",IF(K33&gt;=5,"🟡 Morno — entrada baixa + 12x","⚪ Nutrir — prova social + Método Reverse antes")))</f>
        <v/>
      </c>
    </row>
    <row r="34">
      <c r="A34" s="6" t="inlineStr">
        <is>
          <t>José ribamar Barosa Alves</t>
        </is>
      </c>
      <c r="B34" s="7" t="n">
        <v>43</v>
      </c>
      <c r="C34" s="7" t="n">
        <v>1</v>
      </c>
      <c r="D34" s="7" t="inlineStr">
        <is>
          <t>Liberal (advogado/enfermeiro/contador)</t>
        </is>
      </c>
      <c r="E34" s="7" t="inlineStr">
        <is>
          <t>M</t>
        </is>
      </c>
      <c r="F34" s="7" t="inlineStr">
        <is>
          <t>Não</t>
        </is>
      </c>
      <c r="G34" s="8">
        <f>IF(B34="","",(IF(B34&gt;=60,2,IF(B34&gt;=45,1,0)))+(IF(C34="",0,IF(C34&gt;=10,2,IF(C34&gt;=4,1,IF(C34&lt;1,-1,0)))))+(IFERROR(VLOOKUP(D34,REF!$A$2:$B$14,2,FALSE),0))+(IF(UPPER(E34)="M",1,0))+(IF(F34="Sim",1,0)))</f>
        <v/>
      </c>
      <c r="H34" s="6">
        <f>IF(G34="","",IF(G34&gt;=4,"🔴 MQL — ligar 1º (≤15min)",IF(G34&gt;=2,"🟡 Morno — fila + nutrir","⚪ Baixa prior. — fluxo auto")))</f>
        <v/>
      </c>
      <c r="I34" s="7" t="n"/>
      <c r="J34" s="7" t="n"/>
      <c r="K34" s="8">
        <f>IF(G34="","",G34+IF(I34="Sim",2,0)+IF(J34="Sim",3,0))</f>
        <v/>
      </c>
      <c r="L34" s="6">
        <f>IF(K34="","",IF(K34&gt;=8,"🟢 Quente — oferta cheia, fechar na hora",IF(K34&gt;=5,"🟡 Morno — entrada baixa + 12x","⚪ Nutrir — prova social + Método Reverse antes")))</f>
        <v/>
      </c>
    </row>
    <row r="35">
      <c r="A35" s="6" t="inlineStr">
        <is>
          <t>Antônio Ferreira Lopes</t>
        </is>
      </c>
      <c r="B35" s="7" t="n">
        <v>59</v>
      </c>
      <c r="C35" s="7" t="n">
        <v>16</v>
      </c>
      <c r="D35" s="7" t="inlineStr">
        <is>
          <t>Técnico / Eletricista / Offshore</t>
        </is>
      </c>
      <c r="E35" s="7" t="inlineStr">
        <is>
          <t>M</t>
        </is>
      </c>
      <c r="F35" s="7" t="inlineStr">
        <is>
          <t>Não</t>
        </is>
      </c>
      <c r="G35" s="8">
        <f>IF(B35="","",(IF(B35&gt;=60,2,IF(B35&gt;=45,1,0)))+(IF(C35="",0,IF(C35&gt;=10,2,IF(C35&gt;=4,1,IF(C35&lt;1,-1,0)))))+(IFERROR(VLOOKUP(D35,REF!$A$2:$B$14,2,FALSE),0))+(IF(UPPER(E35)="M",1,0))+(IF(F35="Sim",1,0)))</f>
        <v/>
      </c>
      <c r="H35" s="6">
        <f>IF(G35="","",IF(G35&gt;=4,"🔴 MQL — ligar 1º (≤15min)",IF(G35&gt;=2,"🟡 Morno — fila + nutrir","⚪ Baixa prior. — fluxo auto")))</f>
        <v/>
      </c>
      <c r="I35" s="7" t="n"/>
      <c r="J35" s="7" t="n"/>
      <c r="K35" s="8">
        <f>IF(G35="","",G35+IF(I35="Sim",2,0)+IF(J35="Sim",3,0))</f>
        <v/>
      </c>
      <c r="L35" s="6">
        <f>IF(K35="","",IF(K35&gt;=8,"🟢 Quente — oferta cheia, fechar na hora",IF(K35&gt;=5,"🟡 Morno — entrada baixa + 12x","⚪ Nutrir — prova social + Método Reverse antes")))</f>
        <v/>
      </c>
    </row>
    <row r="36">
      <c r="A36" s="6" t="inlineStr">
        <is>
          <t>Jônatas Rodrigues Bezerra</t>
        </is>
      </c>
      <c r="B36" s="7" t="n">
        <v>50</v>
      </c>
      <c r="C36" s="7" t="n">
        <v>5</v>
      </c>
      <c r="D36" s="7" t="inlineStr">
        <is>
          <t>Liberal (advogado/enfermeiro/contador)</t>
        </is>
      </c>
      <c r="E36" s="7" t="inlineStr">
        <is>
          <t>M</t>
        </is>
      </c>
      <c r="F36" s="7" t="inlineStr">
        <is>
          <t>Não</t>
        </is>
      </c>
      <c r="G36" s="8">
        <f>IF(B36="","",(IF(B36&gt;=60,2,IF(B36&gt;=45,1,0)))+(IF(C36="",0,IF(C36&gt;=10,2,IF(C36&gt;=4,1,IF(C36&lt;1,-1,0)))))+(IFERROR(VLOOKUP(D36,REF!$A$2:$B$14,2,FALSE),0))+(IF(UPPER(E36)="M",1,0))+(IF(F36="Sim",1,0)))</f>
        <v/>
      </c>
      <c r="H36" s="6">
        <f>IF(G36="","",IF(G36&gt;=4,"🔴 MQL — ligar 1º (≤15min)",IF(G36&gt;=2,"🟡 Morno — fila + nutrir","⚪ Baixa prior. — fluxo auto")))</f>
        <v/>
      </c>
      <c r="I36" s="7" t="n"/>
      <c r="J36" s="7" t="n"/>
      <c r="K36" s="8">
        <f>IF(G36="","",G36+IF(I36="Sim",2,0)+IF(J36="Sim",3,0))</f>
        <v/>
      </c>
      <c r="L36" s="6">
        <f>IF(K36="","",IF(K36&gt;=8,"🟢 Quente — oferta cheia, fechar na hora",IF(K36&gt;=5,"🟡 Morno — entrada baixa + 12x","⚪ Nutrir — prova social + Método Reverse antes")))</f>
        <v/>
      </c>
    </row>
    <row r="37">
      <c r="A37" s="6" t="inlineStr">
        <is>
          <t>Marias das Dores Rodrigues Pontes</t>
        </is>
      </c>
      <c r="B37" s="7" t="n">
        <v>63</v>
      </c>
      <c r="C37" s="7" t="n">
        <v>15</v>
      </c>
      <c r="D37" s="7" t="inlineStr">
        <is>
          <t>Liberal (advogado/enfermeiro/contador)</t>
        </is>
      </c>
      <c r="E37" s="7" t="inlineStr">
        <is>
          <t>F</t>
        </is>
      </c>
      <c r="F37" s="7" t="inlineStr">
        <is>
          <t>Sim</t>
        </is>
      </c>
      <c r="G37" s="8">
        <f>IF(B37="","",(IF(B37&gt;=60,2,IF(B37&gt;=45,1,0)))+(IF(C37="",0,IF(C37&gt;=10,2,IF(C37&gt;=4,1,IF(C37&lt;1,-1,0)))))+(IFERROR(VLOOKUP(D37,REF!$A$2:$B$14,2,FALSE),0))+(IF(UPPER(E37)="M",1,0))+(IF(F37="Sim",1,0)))</f>
        <v/>
      </c>
      <c r="H37" s="6">
        <f>IF(G37="","",IF(G37&gt;=4,"🔴 MQL — ligar 1º (≤15min)",IF(G37&gt;=2,"🟡 Morno — fila + nutrir","⚪ Baixa prior. — fluxo auto")))</f>
        <v/>
      </c>
      <c r="I37" s="7" t="n"/>
      <c r="J37" s="7" t="n"/>
      <c r="K37" s="8">
        <f>IF(G37="","",G37+IF(I37="Sim",2,0)+IF(J37="Sim",3,0))</f>
        <v/>
      </c>
      <c r="L37" s="6">
        <f>IF(K37="","",IF(K37&gt;=8,"🟢 Quente — oferta cheia, fechar na hora",IF(K37&gt;=5,"🟡 Morno — entrada baixa + 12x","⚪ Nutrir — prova social + Método Reverse antes")))</f>
        <v/>
      </c>
    </row>
    <row r="38">
      <c r="A38" s="6" t="inlineStr">
        <is>
          <t>Antônio Márcio de Souza</t>
        </is>
      </c>
      <c r="B38" s="7" t="n">
        <v>46</v>
      </c>
      <c r="C38" s="7" t="n">
        <v>10</v>
      </c>
      <c r="D38" s="7" t="inlineStr">
        <is>
          <t>Técnico / Eletricista / Offshore</t>
        </is>
      </c>
      <c r="E38" s="7" t="inlineStr">
        <is>
          <t>M</t>
        </is>
      </c>
      <c r="F38" s="7" t="inlineStr">
        <is>
          <t>Não</t>
        </is>
      </c>
      <c r="G38" s="8">
        <f>IF(B38="","",(IF(B38&gt;=60,2,IF(B38&gt;=45,1,0)))+(IF(C38="",0,IF(C38&gt;=10,2,IF(C38&gt;=4,1,IF(C38&lt;1,-1,0)))))+(IFERROR(VLOOKUP(D38,REF!$A$2:$B$14,2,FALSE),0))+(IF(UPPER(E38)="M",1,0))+(IF(F38="Sim",1,0)))</f>
        <v/>
      </c>
      <c r="H38" s="6">
        <f>IF(G38="","",IF(G38&gt;=4,"🔴 MQL — ligar 1º (≤15min)",IF(G38&gt;=2,"🟡 Morno — fila + nutrir","⚪ Baixa prior. — fluxo auto")))</f>
        <v/>
      </c>
      <c r="I38" s="7" t="n"/>
      <c r="J38" s="7" t="n"/>
      <c r="K38" s="8">
        <f>IF(G38="","",G38+IF(I38="Sim",2,0)+IF(J38="Sim",3,0))</f>
        <v/>
      </c>
      <c r="L38" s="6">
        <f>IF(K38="","",IF(K38&gt;=8,"🟢 Quente — oferta cheia, fechar na hora",IF(K38&gt;=5,"🟡 Morno — entrada baixa + 12x","⚪ Nutrir — prova social + Método Reverse antes")))</f>
        <v/>
      </c>
    </row>
    <row r="39">
      <c r="A39" s="6" t="inlineStr">
        <is>
          <t>Rosyone Torres</t>
        </is>
      </c>
      <c r="B39" s="7" t="n">
        <v>60</v>
      </c>
      <c r="C39" s="7" t="n">
        <v>4</v>
      </c>
      <c r="D39" s="7" t="inlineStr">
        <is>
          <t>Aposentado (c/ benefício)</t>
        </is>
      </c>
      <c r="E39" s="7" t="inlineStr">
        <is>
          <t>F</t>
        </is>
      </c>
      <c r="F39" s="7" t="inlineStr">
        <is>
          <t>Não</t>
        </is>
      </c>
      <c r="G39" s="8">
        <f>IF(B39="","",(IF(B39&gt;=60,2,IF(B39&gt;=45,1,0)))+(IF(C39="",0,IF(C39&gt;=10,2,IF(C39&gt;=4,1,IF(C39&lt;1,-1,0)))))+(IFERROR(VLOOKUP(D39,REF!$A$2:$B$14,2,FALSE),0))+(IF(UPPER(E39)="M",1,0))+(IF(F39="Sim",1,0)))</f>
        <v/>
      </c>
      <c r="H39" s="6">
        <f>IF(G39="","",IF(G39&gt;=4,"🔴 MQL — ligar 1º (≤15min)",IF(G39&gt;=2,"🟡 Morno — fila + nutrir","⚪ Baixa prior. — fluxo auto")))</f>
        <v/>
      </c>
      <c r="I39" s="7" t="n"/>
      <c r="J39" s="7" t="n"/>
      <c r="K39" s="8">
        <f>IF(G39="","",G39+IF(I39="Sim",2,0)+IF(J39="Sim",3,0))</f>
        <v/>
      </c>
      <c r="L39" s="6">
        <f>IF(K39="","",IF(K39&gt;=8,"🟢 Quente — oferta cheia, fechar na hora",IF(K39&gt;=5,"🟡 Morno — entrada baixa + 12x","⚪ Nutrir — prova social + Método Reverse antes")))</f>
        <v/>
      </c>
    </row>
    <row r="40">
      <c r="A40" s="6" t="inlineStr">
        <is>
          <t>Elvani Barbosa</t>
        </is>
      </c>
      <c r="B40" s="7" t="n">
        <v>60</v>
      </c>
      <c r="C40" s="7" t="n">
        <v>9</v>
      </c>
      <c r="D40" s="7" t="inlineStr">
        <is>
          <t>Aposentado (c/ benefício)</t>
        </is>
      </c>
      <c r="E40" s="7" t="inlineStr">
        <is>
          <t>F</t>
        </is>
      </c>
      <c r="F40" s="7" t="inlineStr">
        <is>
          <t>Não</t>
        </is>
      </c>
      <c r="G40" s="8">
        <f>IF(B40="","",(IF(B40&gt;=60,2,IF(B40&gt;=45,1,0)))+(IF(C40="",0,IF(C40&gt;=10,2,IF(C40&gt;=4,1,IF(C40&lt;1,-1,0)))))+(IFERROR(VLOOKUP(D40,REF!$A$2:$B$14,2,FALSE),0))+(IF(UPPER(E40)="M",1,0))+(IF(F40="Sim",1,0)))</f>
        <v/>
      </c>
      <c r="H40" s="6">
        <f>IF(G40="","",IF(G40&gt;=4,"🔴 MQL — ligar 1º (≤15min)",IF(G40&gt;=2,"🟡 Morno — fila + nutrir","⚪ Baixa prior. — fluxo auto")))</f>
        <v/>
      </c>
      <c r="I40" s="7" t="n"/>
      <c r="J40" s="7" t="n"/>
      <c r="K40" s="8">
        <f>IF(G40="","",G40+IF(I40="Sim",2,0)+IF(J40="Sim",3,0))</f>
        <v/>
      </c>
      <c r="L40" s="6">
        <f>IF(K40="","",IF(K40&gt;=8,"🟢 Quente — oferta cheia, fechar na hora",IF(K40&gt;=5,"🟡 Morno — entrada baixa + 12x","⚪ Nutrir — prova social + Método Reverse antes")))</f>
        <v/>
      </c>
    </row>
    <row r="41">
      <c r="A41" s="6" t="inlineStr">
        <is>
          <t>Marineide de Sousa Barbosa</t>
        </is>
      </c>
      <c r="B41" s="7" t="n">
        <v>47</v>
      </c>
      <c r="C41" s="7" t="n">
        <v>8</v>
      </c>
      <c r="D41" s="7" t="inlineStr">
        <is>
          <t>Comercial / Representante</t>
        </is>
      </c>
      <c r="E41" s="7" t="inlineStr">
        <is>
          <t>F</t>
        </is>
      </c>
      <c r="F41" s="7" t="inlineStr">
        <is>
          <t>Sim</t>
        </is>
      </c>
      <c r="G41" s="8">
        <f>IF(B41="","",(IF(B41&gt;=60,2,IF(B41&gt;=45,1,0)))+(IF(C41="",0,IF(C41&gt;=10,2,IF(C41&gt;=4,1,IF(C41&lt;1,-1,0)))))+(IFERROR(VLOOKUP(D41,REF!$A$2:$B$14,2,FALSE),0))+(IF(UPPER(E41)="M",1,0))+(IF(F41="Sim",1,0)))</f>
        <v/>
      </c>
      <c r="H41" s="6">
        <f>IF(G41="","",IF(G41&gt;=4,"🔴 MQL — ligar 1º (≤15min)",IF(G41&gt;=2,"🟡 Morno — fila + nutrir","⚪ Baixa prior. — fluxo auto")))</f>
        <v/>
      </c>
      <c r="I41" s="7" t="n"/>
      <c r="J41" s="7" t="n"/>
      <c r="K41" s="8">
        <f>IF(G41="","",G41+IF(I41="Sim",2,0)+IF(J41="Sim",3,0))</f>
        <v/>
      </c>
      <c r="L41" s="6">
        <f>IF(K41="","",IF(K41&gt;=8,"🟢 Quente — oferta cheia, fechar na hora",IF(K41&gt;=5,"🟡 Morno — entrada baixa + 12x","⚪ Nutrir — prova social + Método Reverse antes")))</f>
        <v/>
      </c>
    </row>
    <row r="42">
      <c r="A42" s="6" t="inlineStr">
        <is>
          <t>Maria da Guia Pereira dos Santos</t>
        </is>
      </c>
      <c r="B42" s="7" t="n">
        <v>59</v>
      </c>
      <c r="C42" s="7" t="n">
        <v>5</v>
      </c>
      <c r="D42" s="7" t="inlineStr">
        <is>
          <t>Serviços gerais / Doméstica / Cozinheira</t>
        </is>
      </c>
      <c r="E42" s="7" t="inlineStr">
        <is>
          <t>F</t>
        </is>
      </c>
      <c r="F42" s="7" t="inlineStr">
        <is>
          <t>Não</t>
        </is>
      </c>
      <c r="G42" s="8">
        <f>IF(B42="","",(IF(B42&gt;=60,2,IF(B42&gt;=45,1,0)))+(IF(C42="",0,IF(C42&gt;=10,2,IF(C42&gt;=4,1,IF(C42&lt;1,-1,0)))))+(IFERROR(VLOOKUP(D42,REF!$A$2:$B$14,2,FALSE),0))+(IF(UPPER(E42)="M",1,0))+(IF(F42="Sim",1,0)))</f>
        <v/>
      </c>
      <c r="H42" s="6">
        <f>IF(G42="","",IF(G42&gt;=4,"🔴 MQL — ligar 1º (≤15min)",IF(G42&gt;=2,"🟡 Morno — fila + nutrir","⚪ Baixa prior. — fluxo auto")))</f>
        <v/>
      </c>
      <c r="I42" s="7" t="n"/>
      <c r="J42" s="7" t="n"/>
      <c r="K42" s="8">
        <f>IF(G42="","",G42+IF(I42="Sim",2,0)+IF(J42="Sim",3,0))</f>
        <v/>
      </c>
      <c r="L42" s="6">
        <f>IF(K42="","",IF(K42&gt;=8,"🟢 Quente — oferta cheia, fechar na hora",IF(K42&gt;=5,"🟡 Morno — entrada baixa + 12x","⚪ Nutrir — prova social + Método Reverse antes")))</f>
        <v/>
      </c>
    </row>
    <row r="43">
      <c r="A43" s="6" t="inlineStr">
        <is>
          <t>Carlos André Rodrigues</t>
        </is>
      </c>
      <c r="B43" s="7" t="n">
        <v>50</v>
      </c>
      <c r="C43" s="7" t="n">
        <v>6</v>
      </c>
      <c r="D43" s="7" t="inlineStr">
        <is>
          <t>Servidor / Func. público</t>
        </is>
      </c>
      <c r="E43" s="7" t="inlineStr">
        <is>
          <t>M</t>
        </is>
      </c>
      <c r="F43" s="7" t="inlineStr">
        <is>
          <t>Não</t>
        </is>
      </c>
      <c r="G43" s="8">
        <f>IF(B43="","",(IF(B43&gt;=60,2,IF(B43&gt;=45,1,0)))+(IF(C43="",0,IF(C43&gt;=10,2,IF(C43&gt;=4,1,IF(C43&lt;1,-1,0)))))+(IFERROR(VLOOKUP(D43,REF!$A$2:$B$14,2,FALSE),0))+(IF(UPPER(E43)="M",1,0))+(IF(F43="Sim",1,0)))</f>
        <v/>
      </c>
      <c r="H43" s="6">
        <f>IF(G43="","",IF(G43&gt;=4,"🔴 MQL — ligar 1º (≤15min)",IF(G43&gt;=2,"🟡 Morno — fila + nutrir","⚪ Baixa prior. — fluxo auto")))</f>
        <v/>
      </c>
      <c r="I43" s="7" t="n"/>
      <c r="J43" s="7" t="n"/>
      <c r="K43" s="8">
        <f>IF(G43="","",G43+IF(I43="Sim",2,0)+IF(J43="Sim",3,0))</f>
        <v/>
      </c>
      <c r="L43" s="6">
        <f>IF(K43="","",IF(K43&gt;=8,"🟢 Quente — oferta cheia, fechar na hora",IF(K43&gt;=5,"🟡 Morno — entrada baixa + 12x","⚪ Nutrir — prova social + Método Reverse antes")))</f>
        <v/>
      </c>
    </row>
    <row r="44">
      <c r="A44" s="6" t="inlineStr">
        <is>
          <t>José Maria Rodrigues</t>
        </is>
      </c>
      <c r="B44" s="7" t="n">
        <v>46</v>
      </c>
      <c r="C44" s="7" t="n">
        <v>20</v>
      </c>
      <c r="D44" s="7" t="inlineStr">
        <is>
          <t>Lavrador</t>
        </is>
      </c>
      <c r="E44" s="7" t="inlineStr">
        <is>
          <t>M</t>
        </is>
      </c>
      <c r="F44" s="7" t="inlineStr">
        <is>
          <t>Não</t>
        </is>
      </c>
      <c r="G44" s="8">
        <f>IF(B44="","",(IF(B44&gt;=60,2,IF(B44&gt;=45,1,0)))+(IF(C44="",0,IF(C44&gt;=10,2,IF(C44&gt;=4,1,IF(C44&lt;1,-1,0)))))+(IFERROR(VLOOKUP(D44,REF!$A$2:$B$14,2,FALSE),0))+(IF(UPPER(E44)="M",1,0))+(IF(F44="Sim",1,0)))</f>
        <v/>
      </c>
      <c r="H44" s="6">
        <f>IF(G44="","",IF(G44&gt;=4,"🔴 MQL — ligar 1º (≤15min)",IF(G44&gt;=2,"🟡 Morno — fila + nutrir","⚪ Baixa prior. — fluxo auto")))</f>
        <v/>
      </c>
      <c r="I44" s="7" t="n"/>
      <c r="J44" s="7" t="n"/>
      <c r="K44" s="8">
        <f>IF(G44="","",G44+IF(I44="Sim",2,0)+IF(J44="Sim",3,0))</f>
        <v/>
      </c>
      <c r="L44" s="6">
        <f>IF(K44="","",IF(K44&gt;=8,"🟢 Quente — oferta cheia, fechar na hora",IF(K44&gt;=5,"🟡 Morno — entrada baixa + 12x","⚪ Nutrir — prova social + Método Reverse antes")))</f>
        <v/>
      </c>
    </row>
    <row r="45">
      <c r="A45" s="6" t="inlineStr">
        <is>
          <t>Magno Alex Nascimento Sousa</t>
        </is>
      </c>
      <c r="B45" s="7" t="n">
        <v>55</v>
      </c>
      <c r="C45" s="7" t="n">
        <v>15</v>
      </c>
      <c r="D45" s="7" t="inlineStr">
        <is>
          <t>Técnico / Eletricista / Offshore</t>
        </is>
      </c>
      <c r="E45" s="7" t="inlineStr">
        <is>
          <t>M</t>
        </is>
      </c>
      <c r="F45" s="7" t="inlineStr">
        <is>
          <t>Sim</t>
        </is>
      </c>
      <c r="G45" s="8">
        <f>IF(B45="","",(IF(B45&gt;=60,2,IF(B45&gt;=45,1,0)))+(IF(C45="",0,IF(C45&gt;=10,2,IF(C45&gt;=4,1,IF(C45&lt;1,-1,0)))))+(IFERROR(VLOOKUP(D45,REF!$A$2:$B$14,2,FALSE),0))+(IF(UPPER(E45)="M",1,0))+(IF(F45="Sim",1,0)))</f>
        <v/>
      </c>
      <c r="H45" s="6">
        <f>IF(G45="","",IF(G45&gt;=4,"🔴 MQL — ligar 1º (≤15min)",IF(G45&gt;=2,"🟡 Morno — fila + nutrir","⚪ Baixa prior. — fluxo auto")))</f>
        <v/>
      </c>
      <c r="I45" s="7" t="n"/>
      <c r="J45" s="7" t="n"/>
      <c r="K45" s="8">
        <f>IF(G45="","",G45+IF(I45="Sim",2,0)+IF(J45="Sim",3,0))</f>
        <v/>
      </c>
      <c r="L45" s="6">
        <f>IF(K45="","",IF(K45&gt;=8,"🟢 Quente — oferta cheia, fechar na hora",IF(K45&gt;=5,"🟡 Morno — entrada baixa + 12x","⚪ Nutrir — prova social + Método Reverse antes")))</f>
        <v/>
      </c>
    </row>
    <row r="46">
      <c r="A46" s="6" t="inlineStr">
        <is>
          <t>Marconi de Sousa Carneiro</t>
        </is>
      </c>
      <c r="B46" s="7" t="n">
        <v>47</v>
      </c>
      <c r="C46" s="7" t="n">
        <v>1</v>
      </c>
      <c r="D46" s="7" t="inlineStr">
        <is>
          <t>Outro / Não informado</t>
        </is>
      </c>
      <c r="E46" s="7" t="inlineStr">
        <is>
          <t>M</t>
        </is>
      </c>
      <c r="F46" s="7" t="inlineStr">
        <is>
          <t>Não</t>
        </is>
      </c>
      <c r="G46" s="8">
        <f>IF(B46="","",(IF(B46&gt;=60,2,IF(B46&gt;=45,1,0)))+(IF(C46="",0,IF(C46&gt;=10,2,IF(C46&gt;=4,1,IF(C46&lt;1,-1,0)))))+(IFERROR(VLOOKUP(D46,REF!$A$2:$B$14,2,FALSE),0))+(IF(UPPER(E46)="M",1,0))+(IF(F46="Sim",1,0)))</f>
        <v/>
      </c>
      <c r="H46" s="6">
        <f>IF(G46="","",IF(G46&gt;=4,"🔴 MQL — ligar 1º (≤15min)",IF(G46&gt;=2,"🟡 Morno — fila + nutrir","⚪ Baixa prior. — fluxo auto")))</f>
        <v/>
      </c>
      <c r="I46" s="7" t="n"/>
      <c r="J46" s="7" t="n"/>
      <c r="K46" s="8">
        <f>IF(G46="","",G46+IF(I46="Sim",2,0)+IF(J46="Sim",3,0))</f>
        <v/>
      </c>
      <c r="L46" s="6">
        <f>IF(K46="","",IF(K46&gt;=8,"🟢 Quente — oferta cheia, fechar na hora",IF(K46&gt;=5,"🟡 Morno — entrada baixa + 12x","⚪ Nutrir — prova social + Método Reverse antes")))</f>
        <v/>
      </c>
    </row>
    <row r="47">
      <c r="A47" s="6" t="inlineStr">
        <is>
          <t>Luzia Barbosa do Nascimento</t>
        </is>
      </c>
      <c r="B47" s="7" t="n">
        <v>63</v>
      </c>
      <c r="C47" s="7" t="n">
        <v>30</v>
      </c>
      <c r="D47" s="7" t="inlineStr">
        <is>
          <t>Aposentado (c/ benefício)</t>
        </is>
      </c>
      <c r="E47" s="7" t="inlineStr">
        <is>
          <t>F</t>
        </is>
      </c>
      <c r="F47" s="7" t="inlineStr">
        <is>
          <t>Não</t>
        </is>
      </c>
      <c r="G47" s="8">
        <f>IF(B47="","",(IF(B47&gt;=60,2,IF(B47&gt;=45,1,0)))+(IF(C47="",0,IF(C47&gt;=10,2,IF(C47&gt;=4,1,IF(C47&lt;1,-1,0)))))+(IFERROR(VLOOKUP(D47,REF!$A$2:$B$14,2,FALSE),0))+(IF(UPPER(E47)="M",1,0))+(IF(F47="Sim",1,0)))</f>
        <v/>
      </c>
      <c r="H47" s="6">
        <f>IF(G47="","",IF(G47&gt;=4,"🔴 MQL — ligar 1º (≤15min)",IF(G47&gt;=2,"🟡 Morno — fila + nutrir","⚪ Baixa prior. — fluxo auto")))</f>
        <v/>
      </c>
      <c r="I47" s="7" t="n"/>
      <c r="J47" s="7" t="n"/>
      <c r="K47" s="8">
        <f>IF(G47="","",G47+IF(I47="Sim",2,0)+IF(J47="Sim",3,0))</f>
        <v/>
      </c>
      <c r="L47" s="6">
        <f>IF(K47="","",IF(K47&gt;=8,"🟢 Quente — oferta cheia, fechar na hora",IF(K47&gt;=5,"🟡 Morno — entrada baixa + 12x","⚪ Nutrir — prova social + Método Reverse antes")))</f>
        <v/>
      </c>
    </row>
    <row r="48">
      <c r="A48" s="6" t="inlineStr">
        <is>
          <t>Anderson Rafael Pereira da Silva</t>
        </is>
      </c>
      <c r="B48" s="7" t="n">
        <v>35</v>
      </c>
      <c r="C48" s="7" t="n">
        <v>0.4</v>
      </c>
      <c r="D48" s="7" t="inlineStr">
        <is>
          <t>Técnico / Eletricista / Offshore</t>
        </is>
      </c>
      <c r="E48" s="7" t="inlineStr">
        <is>
          <t>M</t>
        </is>
      </c>
      <c r="F48" s="7" t="inlineStr">
        <is>
          <t>Sim</t>
        </is>
      </c>
      <c r="G48" s="8">
        <f>IF(B48="","",(IF(B48&gt;=60,2,IF(B48&gt;=45,1,0)))+(IF(C48="",0,IF(C48&gt;=10,2,IF(C48&gt;=4,1,IF(C48&lt;1,-1,0)))))+(IFERROR(VLOOKUP(D48,REF!$A$2:$B$14,2,FALSE),0))+(IF(UPPER(E48)="M",1,0))+(IF(F48="Sim",1,0)))</f>
        <v/>
      </c>
      <c r="H48" s="6">
        <f>IF(G48="","",IF(G48&gt;=4,"🔴 MQL — ligar 1º (≤15min)",IF(G48&gt;=2,"🟡 Morno — fila + nutrir","⚪ Baixa prior. — fluxo auto")))</f>
        <v/>
      </c>
      <c r="I48" s="7" t="n"/>
      <c r="J48" s="7" t="n"/>
      <c r="K48" s="8">
        <f>IF(G48="","",G48+IF(I48="Sim",2,0)+IF(J48="Sim",3,0))</f>
        <v/>
      </c>
      <c r="L48" s="6">
        <f>IF(K48="","",IF(K48&gt;=8,"🟢 Quente — oferta cheia, fechar na hora",IF(K48&gt;=5,"🟡 Morno — entrada baixa + 12x","⚪ Nutrir — prova social + Método Reverse antes")))</f>
        <v/>
      </c>
    </row>
    <row r="49">
      <c r="A49" s="6" t="inlineStr">
        <is>
          <t>José Pereira da Silva</t>
        </is>
      </c>
      <c r="B49" s="7" t="n">
        <v>65</v>
      </c>
      <c r="C49" s="7" t="n">
        <v>0.8</v>
      </c>
      <c r="D49" s="7" t="inlineStr">
        <is>
          <t>Motorista</t>
        </is>
      </c>
      <c r="E49" s="7" t="inlineStr">
        <is>
          <t>M</t>
        </is>
      </c>
      <c r="F49" s="7" t="inlineStr">
        <is>
          <t>Sim</t>
        </is>
      </c>
      <c r="G49" s="8">
        <f>IF(B49="","",(IF(B49&gt;=60,2,IF(B49&gt;=45,1,0)))+(IF(C49="",0,IF(C49&gt;=10,2,IF(C49&gt;=4,1,IF(C49&lt;1,-1,0)))))+(IFERROR(VLOOKUP(D49,REF!$A$2:$B$14,2,FALSE),0))+(IF(UPPER(E49)="M",1,0))+(IF(F49="Sim",1,0)))</f>
        <v/>
      </c>
      <c r="H49" s="6">
        <f>IF(G49="","",IF(G49&gt;=4,"🔴 MQL — ligar 1º (≤15min)",IF(G49&gt;=2,"🟡 Morno — fila + nutrir","⚪ Baixa prior. — fluxo auto")))</f>
        <v/>
      </c>
      <c r="I49" s="7" t="n"/>
      <c r="J49" s="7" t="n"/>
      <c r="K49" s="8">
        <f>IF(G49="","",G49+IF(I49="Sim",2,0)+IF(J49="Sim",3,0))</f>
        <v/>
      </c>
      <c r="L49" s="6">
        <f>IF(K49="","",IF(K49&gt;=8,"🟢 Quente — oferta cheia, fechar na hora",IF(K49&gt;=5,"🟡 Morno — entrada baixa + 12x","⚪ Nutrir — prova social + Método Reverse antes")))</f>
        <v/>
      </c>
    </row>
    <row r="50">
      <c r="A50" s="6" t="inlineStr">
        <is>
          <t>Clemilto Mota Lima</t>
        </is>
      </c>
      <c r="B50" s="7" t="n">
        <v>67</v>
      </c>
      <c r="C50" s="7" t="n">
        <v>14</v>
      </c>
      <c r="D50" s="7" t="inlineStr">
        <is>
          <t>Aposentado (c/ benefício)</t>
        </is>
      </c>
      <c r="E50" s="7" t="inlineStr">
        <is>
          <t>M</t>
        </is>
      </c>
      <c r="F50" s="7" t="inlineStr">
        <is>
          <t>Não</t>
        </is>
      </c>
      <c r="G50" s="8">
        <f>IF(B50="","",(IF(B50&gt;=60,2,IF(B50&gt;=45,1,0)))+(IF(C50="",0,IF(C50&gt;=10,2,IF(C50&gt;=4,1,IF(C50&lt;1,-1,0)))))+(IFERROR(VLOOKUP(D50,REF!$A$2:$B$14,2,FALSE),0))+(IF(UPPER(E50)="M",1,0))+(IF(F50="Sim",1,0)))</f>
        <v/>
      </c>
      <c r="H50" s="6">
        <f>IF(G50="","",IF(G50&gt;=4,"🔴 MQL — ligar 1º (≤15min)",IF(G50&gt;=2,"🟡 Morno — fila + nutrir","⚪ Baixa prior. — fluxo auto")))</f>
        <v/>
      </c>
      <c r="I50" s="7" t="n"/>
      <c r="J50" s="7" t="n"/>
      <c r="K50" s="8">
        <f>IF(G50="","",G50+IF(I50="Sim",2,0)+IF(J50="Sim",3,0))</f>
        <v/>
      </c>
      <c r="L50" s="6">
        <f>IF(K50="","",IF(K50&gt;=8,"🟢 Quente — oferta cheia, fechar na hora",IF(K50&gt;=5,"🟡 Morno — entrada baixa + 12x","⚪ Nutrir — prova social + Método Reverse antes")))</f>
        <v/>
      </c>
    </row>
    <row r="51">
      <c r="A51" s="6" t="inlineStr">
        <is>
          <t>Josiel Rocha Silva</t>
        </is>
      </c>
      <c r="B51" s="7" t="n">
        <v>39</v>
      </c>
      <c r="C51" s="7" t="n">
        <v>5</v>
      </c>
      <c r="D51" s="7" t="inlineStr">
        <is>
          <t>Autônomo / Informal intermitente</t>
        </is>
      </c>
      <c r="E51" s="7" t="inlineStr">
        <is>
          <t>M</t>
        </is>
      </c>
      <c r="F51" s="7" t="inlineStr">
        <is>
          <t>Não</t>
        </is>
      </c>
      <c r="G51" s="8">
        <f>IF(B51="","",(IF(B51&gt;=60,2,IF(B51&gt;=45,1,0)))+(IF(C51="",0,IF(C51&gt;=10,2,IF(C51&gt;=4,1,IF(C51&lt;1,-1,0)))))+(IFERROR(VLOOKUP(D51,REF!$A$2:$B$14,2,FALSE),0))+(IF(UPPER(E51)="M",1,0))+(IF(F51="Sim",1,0)))</f>
        <v/>
      </c>
      <c r="H51" s="6">
        <f>IF(G51="","",IF(G51&gt;=4,"🔴 MQL — ligar 1º (≤15min)",IF(G51&gt;=2,"🟡 Morno — fila + nutrir","⚪ Baixa prior. — fluxo auto")))</f>
        <v/>
      </c>
      <c r="I51" s="7" t="n"/>
      <c r="J51" s="7" t="n"/>
      <c r="K51" s="8">
        <f>IF(G51="","",G51+IF(I51="Sim",2,0)+IF(J51="Sim",3,0))</f>
        <v/>
      </c>
      <c r="L51" s="6">
        <f>IF(K51="","",IF(K51&gt;=8,"🟢 Quente — oferta cheia, fechar na hora",IF(K51&gt;=5,"🟡 Morno — entrada baixa + 12x","⚪ Nutrir — prova social + Método Reverse antes")))</f>
        <v/>
      </c>
    </row>
    <row r="52">
      <c r="A52" s="6" t="inlineStr">
        <is>
          <t>José Antônio de Souza</t>
        </is>
      </c>
      <c r="B52" s="7" t="n">
        <v>42</v>
      </c>
      <c r="C52" s="7" t="n">
        <v>8</v>
      </c>
      <c r="D52" s="7" t="inlineStr">
        <is>
          <t>Motorista</t>
        </is>
      </c>
      <c r="E52" s="7" t="inlineStr">
        <is>
          <t>M</t>
        </is>
      </c>
      <c r="F52" s="7" t="inlineStr">
        <is>
          <t>Sim</t>
        </is>
      </c>
      <c r="G52" s="8">
        <f>IF(B52="","",(IF(B52&gt;=60,2,IF(B52&gt;=45,1,0)))+(IF(C52="",0,IF(C52&gt;=10,2,IF(C52&gt;=4,1,IF(C52&lt;1,-1,0)))))+(IFERROR(VLOOKUP(D52,REF!$A$2:$B$14,2,FALSE),0))+(IF(UPPER(E52)="M",1,0))+(IF(F52="Sim",1,0)))</f>
        <v/>
      </c>
      <c r="H52" s="6">
        <f>IF(G52="","",IF(G52&gt;=4,"🔴 MQL — ligar 1º (≤15min)",IF(G52&gt;=2,"🟡 Morno — fila + nutrir","⚪ Baixa prior. — fluxo auto")))</f>
        <v/>
      </c>
      <c r="I52" s="7" t="n"/>
      <c r="J52" s="7" t="n"/>
      <c r="K52" s="8">
        <f>IF(G52="","",G52+IF(I52="Sim",2,0)+IF(J52="Sim",3,0))</f>
        <v/>
      </c>
      <c r="L52" s="6">
        <f>IF(K52="","",IF(K52&gt;=8,"🟢 Quente — oferta cheia, fechar na hora",IF(K52&gt;=5,"🟡 Morno — entrada baixa + 12x","⚪ Nutrir — prova social + Método Reverse antes")))</f>
        <v/>
      </c>
    </row>
    <row r="53">
      <c r="A53" s="6" t="inlineStr">
        <is>
          <t>Rose Mary Nogueira de Souza</t>
        </is>
      </c>
      <c r="B53" s="7" t="n">
        <v>52</v>
      </c>
      <c r="C53" s="7" t="n">
        <v>3</v>
      </c>
      <c r="D53" s="7" t="inlineStr">
        <is>
          <t>Professor(a)</t>
        </is>
      </c>
      <c r="E53" s="7" t="inlineStr">
        <is>
          <t>F</t>
        </is>
      </c>
      <c r="F53" s="7" t="inlineStr">
        <is>
          <t>Não</t>
        </is>
      </c>
      <c r="G53" s="8">
        <f>IF(B53="","",(IF(B53&gt;=60,2,IF(B53&gt;=45,1,0)))+(IF(C53="",0,IF(C53&gt;=10,2,IF(C53&gt;=4,1,IF(C53&lt;1,-1,0)))))+(IFERROR(VLOOKUP(D53,REF!$A$2:$B$14,2,FALSE),0))+(IF(UPPER(E53)="M",1,0))+(IF(F53="Sim",1,0)))</f>
        <v/>
      </c>
      <c r="H53" s="6">
        <f>IF(G53="","",IF(G53&gt;=4,"🔴 MQL — ligar 1º (≤15min)",IF(G53&gt;=2,"🟡 Morno — fila + nutrir","⚪ Baixa prior. — fluxo auto")))</f>
        <v/>
      </c>
      <c r="I53" s="7" t="n"/>
      <c r="J53" s="7" t="n"/>
      <c r="K53" s="8">
        <f>IF(G53="","",G53+IF(I53="Sim",2,0)+IF(J53="Sim",3,0))</f>
        <v/>
      </c>
      <c r="L53" s="6">
        <f>IF(K53="","",IF(K53&gt;=8,"🟢 Quente — oferta cheia, fechar na hora",IF(K53&gt;=5,"🟡 Morno — entrada baixa + 12x","⚪ Nutrir — prova social + Método Reverse antes")))</f>
        <v/>
      </c>
    </row>
    <row r="54">
      <c r="A54" s="6" t="inlineStr">
        <is>
          <t>Maria Lindalva Lima da Silva</t>
        </is>
      </c>
      <c r="B54" s="7" t="n">
        <v>68</v>
      </c>
      <c r="C54" s="7" t="n">
        <v>0.2</v>
      </c>
      <c r="D54" s="7" t="inlineStr">
        <is>
          <t>Professor(a)</t>
        </is>
      </c>
      <c r="E54" s="7" t="inlineStr">
        <is>
          <t>F</t>
        </is>
      </c>
      <c r="F54" s="7" t="inlineStr">
        <is>
          <t>Não</t>
        </is>
      </c>
      <c r="G54" s="8">
        <f>IF(B54="","",(IF(B54&gt;=60,2,IF(B54&gt;=45,1,0)))+(IF(C54="",0,IF(C54&gt;=10,2,IF(C54&gt;=4,1,IF(C54&lt;1,-1,0)))))+(IFERROR(VLOOKUP(D54,REF!$A$2:$B$14,2,FALSE),0))+(IF(UPPER(E54)="M",1,0))+(IF(F54="Sim",1,0)))</f>
        <v/>
      </c>
      <c r="H54" s="6">
        <f>IF(G54="","",IF(G54&gt;=4,"🔴 MQL — ligar 1º (≤15min)",IF(G54&gt;=2,"🟡 Morno — fila + nutrir","⚪ Baixa prior. — fluxo auto")))</f>
        <v/>
      </c>
      <c r="I54" s="7" t="n"/>
      <c r="J54" s="7" t="n"/>
      <c r="K54" s="8">
        <f>IF(G54="","",G54+IF(I54="Sim",2,0)+IF(J54="Sim",3,0))</f>
        <v/>
      </c>
      <c r="L54" s="6">
        <f>IF(K54="","",IF(K54&gt;=8,"🟢 Quente — oferta cheia, fechar na hora",IF(K54&gt;=5,"🟡 Morno — entrada baixa + 12x","⚪ Nutrir — prova social + Método Reverse antes")))</f>
        <v/>
      </c>
    </row>
    <row r="55">
      <c r="A55" s="6" t="inlineStr">
        <is>
          <t>João Dasmaceno Reis</t>
        </is>
      </c>
      <c r="B55" s="7" t="n">
        <v>65</v>
      </c>
      <c r="C55" s="7" t="n">
        <v>20</v>
      </c>
      <c r="D55" s="7" t="inlineStr">
        <is>
          <t>Lavrador</t>
        </is>
      </c>
      <c r="E55" s="7" t="inlineStr">
        <is>
          <t>M</t>
        </is>
      </c>
      <c r="F55" s="7" t="inlineStr">
        <is>
          <t>Não</t>
        </is>
      </c>
      <c r="G55" s="8">
        <f>IF(B55="","",(IF(B55&gt;=60,2,IF(B55&gt;=45,1,0)))+(IF(C55="",0,IF(C55&gt;=10,2,IF(C55&gt;=4,1,IF(C55&lt;1,-1,0)))))+(IFERROR(VLOOKUP(D55,REF!$A$2:$B$14,2,FALSE),0))+(IF(UPPER(E55)="M",1,0))+(IF(F55="Sim",1,0)))</f>
        <v/>
      </c>
      <c r="H55" s="6">
        <f>IF(G55="","",IF(G55&gt;=4,"🔴 MQL — ligar 1º (≤15min)",IF(G55&gt;=2,"🟡 Morno — fila + nutrir","⚪ Baixa prior. — fluxo auto")))</f>
        <v/>
      </c>
      <c r="I55" s="7" t="n"/>
      <c r="J55" s="7" t="n"/>
      <c r="K55" s="8">
        <f>IF(G55="","",G55+IF(I55="Sim",2,0)+IF(J55="Sim",3,0))</f>
        <v/>
      </c>
      <c r="L55" s="6">
        <f>IF(K55="","",IF(K55&gt;=8,"🟢 Quente — oferta cheia, fechar na hora",IF(K55&gt;=5,"🟡 Morno — entrada baixa + 12x","⚪ Nutrir — prova social + Método Reverse antes")))</f>
        <v/>
      </c>
    </row>
    <row r="56">
      <c r="A56" s="6" t="inlineStr">
        <is>
          <t>Valdeci Fiares de Almeida</t>
        </is>
      </c>
      <c r="B56" s="7" t="n">
        <v>66</v>
      </c>
      <c r="C56" s="7" t="n">
        <v>5</v>
      </c>
      <c r="D56" s="7" t="inlineStr">
        <is>
          <t>Motorista</t>
        </is>
      </c>
      <c r="E56" s="7" t="inlineStr">
        <is>
          <t>M</t>
        </is>
      </c>
      <c r="F56" s="7" t="inlineStr">
        <is>
          <t>Sim</t>
        </is>
      </c>
      <c r="G56" s="8">
        <f>IF(B56="","",(IF(B56&gt;=60,2,IF(B56&gt;=45,1,0)))+(IF(C56="",0,IF(C56&gt;=10,2,IF(C56&gt;=4,1,IF(C56&lt;1,-1,0)))))+(IFERROR(VLOOKUP(D56,REF!$A$2:$B$14,2,FALSE),0))+(IF(UPPER(E56)="M",1,0))+(IF(F56="Sim",1,0)))</f>
        <v/>
      </c>
      <c r="H56" s="6">
        <f>IF(G56="","",IF(G56&gt;=4,"🔴 MQL — ligar 1º (≤15min)",IF(G56&gt;=2,"🟡 Morno — fila + nutrir","⚪ Baixa prior. — fluxo auto")))</f>
        <v/>
      </c>
      <c r="I56" s="7" t="n"/>
      <c r="J56" s="7" t="n"/>
      <c r="K56" s="8">
        <f>IF(G56="","",G56+IF(I56="Sim",2,0)+IF(J56="Sim",3,0))</f>
        <v/>
      </c>
      <c r="L56" s="6">
        <f>IF(K56="","",IF(K56&gt;=8,"🟢 Quente — oferta cheia, fechar na hora",IF(K56&gt;=5,"🟡 Morno — entrada baixa + 12x","⚪ Nutrir — prova social + Método Reverse antes")))</f>
        <v/>
      </c>
    </row>
    <row r="57">
      <c r="A57" s="6" t="inlineStr">
        <is>
          <t>Maria Ediluza Cardoso Machado</t>
        </is>
      </c>
      <c r="B57" s="7" t="n">
        <v>56</v>
      </c>
      <c r="C57" s="7" t="n">
        <v>0.7</v>
      </c>
      <c r="D57" s="7" t="inlineStr">
        <is>
          <t>Dona de casa / Trabalha em casa</t>
        </is>
      </c>
      <c r="E57" s="7" t="inlineStr">
        <is>
          <t>F</t>
        </is>
      </c>
      <c r="F57" s="7" t="inlineStr">
        <is>
          <t>Sim</t>
        </is>
      </c>
      <c r="G57" s="8">
        <f>IF(B57="","",(IF(B57&gt;=60,2,IF(B57&gt;=45,1,0)))+(IF(C57="",0,IF(C57&gt;=10,2,IF(C57&gt;=4,1,IF(C57&lt;1,-1,0)))))+(IFERROR(VLOOKUP(D57,REF!$A$2:$B$14,2,FALSE),0))+(IF(UPPER(E57)="M",1,0))+(IF(F57="Sim",1,0)))</f>
        <v/>
      </c>
      <c r="H57" s="6">
        <f>IF(G57="","",IF(G57&gt;=4,"🔴 MQL — ligar 1º (≤15min)",IF(G57&gt;=2,"🟡 Morno — fila + nutrir","⚪ Baixa prior. — fluxo auto")))</f>
        <v/>
      </c>
      <c r="I57" s="7" t="n"/>
      <c r="J57" s="7" t="n"/>
      <c r="K57" s="8">
        <f>IF(G57="","",G57+IF(I57="Sim",2,0)+IF(J57="Sim",3,0))</f>
        <v/>
      </c>
      <c r="L57" s="6">
        <f>IF(K57="","",IF(K57&gt;=8,"🟢 Quente — oferta cheia, fechar na hora",IF(K57&gt;=5,"🟡 Morno — entrada baixa + 12x","⚪ Nutrir — prova social + Método Reverse antes")))</f>
        <v/>
      </c>
    </row>
    <row r="58">
      <c r="A58" s="6" t="inlineStr">
        <is>
          <t>Layany Sthefany Silva França</t>
        </is>
      </c>
      <c r="B58" s="7" t="n">
        <v>38</v>
      </c>
      <c r="C58" s="7" t="n">
        <v>3</v>
      </c>
      <c r="D58" s="7" t="inlineStr">
        <is>
          <t>Técnico / Eletricista / Offshore</t>
        </is>
      </c>
      <c r="E58" s="7" t="inlineStr">
        <is>
          <t>F</t>
        </is>
      </c>
      <c r="F58" s="7" t="inlineStr">
        <is>
          <t>Não</t>
        </is>
      </c>
      <c r="G58" s="8">
        <f>IF(B58="","",(IF(B58&gt;=60,2,IF(B58&gt;=45,1,0)))+(IF(C58="",0,IF(C58&gt;=10,2,IF(C58&gt;=4,1,IF(C58&lt;1,-1,0)))))+(IFERROR(VLOOKUP(D58,REF!$A$2:$B$14,2,FALSE),0))+(IF(UPPER(E58)="M",1,0))+(IF(F58="Sim",1,0)))</f>
        <v/>
      </c>
      <c r="H58" s="6">
        <f>IF(G58="","",IF(G58&gt;=4,"🔴 MQL — ligar 1º (≤15min)",IF(G58&gt;=2,"🟡 Morno — fila + nutrir","⚪ Baixa prior. — fluxo auto")))</f>
        <v/>
      </c>
      <c r="I58" s="7" t="n"/>
      <c r="J58" s="7" t="n"/>
      <c r="K58" s="8">
        <f>IF(G58="","",G58+IF(I58="Sim",2,0)+IF(J58="Sim",3,0))</f>
        <v/>
      </c>
      <c r="L58" s="6">
        <f>IF(K58="","",IF(K58&gt;=8,"🟢 Quente — oferta cheia, fechar na hora",IF(K58&gt;=5,"🟡 Morno — entrada baixa + 12x","⚪ Nutrir — prova social + Método Reverse antes")))</f>
        <v/>
      </c>
    </row>
    <row r="59">
      <c r="A59" s="6" t="inlineStr">
        <is>
          <t>Domingos Roseno dos Santos</t>
        </is>
      </c>
      <c r="B59" s="7" t="n">
        <v>75</v>
      </c>
      <c r="C59" s="7" t="n">
        <v>20</v>
      </c>
      <c r="D59" s="7" t="inlineStr">
        <is>
          <t>Servidor / Func. público</t>
        </is>
      </c>
      <c r="E59" s="7" t="inlineStr">
        <is>
          <t>M</t>
        </is>
      </c>
      <c r="F59" s="7" t="inlineStr">
        <is>
          <t>Não</t>
        </is>
      </c>
      <c r="G59" s="8">
        <f>IF(B59="","",(IF(B59&gt;=60,2,IF(B59&gt;=45,1,0)))+(IF(C59="",0,IF(C59&gt;=10,2,IF(C59&gt;=4,1,IF(C59&lt;1,-1,0)))))+(IFERROR(VLOOKUP(D59,REF!$A$2:$B$14,2,FALSE),0))+(IF(UPPER(E59)="M",1,0))+(IF(F59="Sim",1,0)))</f>
        <v/>
      </c>
      <c r="H59" s="6">
        <f>IF(G59="","",IF(G59&gt;=4,"🔴 MQL — ligar 1º (≤15min)",IF(G59&gt;=2,"🟡 Morno — fila + nutrir","⚪ Baixa prior. — fluxo auto")))</f>
        <v/>
      </c>
      <c r="I59" s="7" t="n"/>
      <c r="J59" s="7" t="n"/>
      <c r="K59" s="8">
        <f>IF(G59="","",G59+IF(I59="Sim",2,0)+IF(J59="Sim",3,0))</f>
        <v/>
      </c>
      <c r="L59" s="6">
        <f>IF(K59="","",IF(K59&gt;=8,"🟢 Quente — oferta cheia, fechar na hora",IF(K59&gt;=5,"🟡 Morno — entrada baixa + 12x","⚪ Nutrir — prova social + Método Reverse antes")))</f>
        <v/>
      </c>
    </row>
    <row r="60">
      <c r="A60" s="6" t="inlineStr">
        <is>
          <t>Ademar Ribeiro dos Santos</t>
        </is>
      </c>
      <c r="B60" s="7" t="n">
        <v>71</v>
      </c>
      <c r="C60" s="7" t="n">
        <v>1</v>
      </c>
      <c r="D60" s="7" t="inlineStr">
        <is>
          <t>Aposentado (c/ benefício)</t>
        </is>
      </c>
      <c r="E60" s="7" t="inlineStr">
        <is>
          <t>M</t>
        </is>
      </c>
      <c r="F60" s="7" t="inlineStr">
        <is>
          <t>Não</t>
        </is>
      </c>
      <c r="G60" s="8">
        <f>IF(B60="","",(IF(B60&gt;=60,2,IF(B60&gt;=45,1,0)))+(IF(C60="",0,IF(C60&gt;=10,2,IF(C60&gt;=4,1,IF(C60&lt;1,-1,0)))))+(IFERROR(VLOOKUP(D60,REF!$A$2:$B$14,2,FALSE),0))+(IF(UPPER(E60)="M",1,0))+(IF(F60="Sim",1,0)))</f>
        <v/>
      </c>
      <c r="H60" s="6">
        <f>IF(G60="","",IF(G60&gt;=4,"🔴 MQL — ligar 1º (≤15min)",IF(G60&gt;=2,"🟡 Morno — fila + nutrir","⚪ Baixa prior. — fluxo auto")))</f>
        <v/>
      </c>
      <c r="I60" s="7" t="n"/>
      <c r="J60" s="7" t="n"/>
      <c r="K60" s="8">
        <f>IF(G60="","",G60+IF(I60="Sim",2,0)+IF(J60="Sim",3,0))</f>
        <v/>
      </c>
      <c r="L60" s="6">
        <f>IF(K60="","",IF(K60&gt;=8,"🟢 Quente — oferta cheia, fechar na hora",IF(K60&gt;=5,"🟡 Morno — entrada baixa + 12x","⚪ Nutrir — prova social + Método Reverse antes")))</f>
        <v/>
      </c>
    </row>
    <row r="61">
      <c r="A61" s="6" t="inlineStr">
        <is>
          <t>Antônio João Fernandes Lima</t>
        </is>
      </c>
      <c r="B61" s="7" t="n">
        <v>57</v>
      </c>
      <c r="C61" s="7" t="n">
        <v>13</v>
      </c>
      <c r="D61" s="7" t="inlineStr">
        <is>
          <t>Motorista</t>
        </is>
      </c>
      <c r="E61" s="7" t="inlineStr">
        <is>
          <t>M</t>
        </is>
      </c>
      <c r="F61" s="7" t="inlineStr">
        <is>
          <t>Sim</t>
        </is>
      </c>
      <c r="G61" s="8">
        <f>IF(B61="","",(IF(B61&gt;=60,2,IF(B61&gt;=45,1,0)))+(IF(C61="",0,IF(C61&gt;=10,2,IF(C61&gt;=4,1,IF(C61&lt;1,-1,0)))))+(IFERROR(VLOOKUP(D61,REF!$A$2:$B$14,2,FALSE),0))+(IF(UPPER(E61)="M",1,0))+(IF(F61="Sim",1,0)))</f>
        <v/>
      </c>
      <c r="H61" s="6">
        <f>IF(G61="","",IF(G61&gt;=4,"🔴 MQL — ligar 1º (≤15min)",IF(G61&gt;=2,"🟡 Morno — fila + nutrir","⚪ Baixa prior. — fluxo auto")))</f>
        <v/>
      </c>
      <c r="I61" s="7" t="n"/>
      <c r="J61" s="7" t="n"/>
      <c r="K61" s="8">
        <f>IF(G61="","",G61+IF(I61="Sim",2,0)+IF(J61="Sim",3,0))</f>
        <v/>
      </c>
      <c r="L61" s="6">
        <f>IF(K61="","",IF(K61&gt;=8,"🟢 Quente — oferta cheia, fechar na hora",IF(K61&gt;=5,"🟡 Morno — entrada baixa + 12x","⚪ Nutrir — prova social + Método Reverse antes")))</f>
        <v/>
      </c>
    </row>
    <row r="62">
      <c r="A62" s="6" t="inlineStr">
        <is>
          <t>Sebastiana Maria da Costa Cunha Araujo</t>
        </is>
      </c>
      <c r="B62" s="7" t="n">
        <v>72</v>
      </c>
      <c r="C62" s="7" t="n">
        <v>0.2</v>
      </c>
      <c r="D62" s="7" t="inlineStr">
        <is>
          <t>Aposentado (c/ benefício)</t>
        </is>
      </c>
      <c r="E62" s="7" t="inlineStr">
        <is>
          <t>F</t>
        </is>
      </c>
      <c r="F62" s="7" t="inlineStr">
        <is>
          <t>Não</t>
        </is>
      </c>
      <c r="G62" s="8">
        <f>IF(B62="","",(IF(B62&gt;=60,2,IF(B62&gt;=45,1,0)))+(IF(C62="",0,IF(C62&gt;=10,2,IF(C62&gt;=4,1,IF(C62&lt;1,-1,0)))))+(IFERROR(VLOOKUP(D62,REF!$A$2:$B$14,2,FALSE),0))+(IF(UPPER(E62)="M",1,0))+(IF(F62="Sim",1,0)))</f>
        <v/>
      </c>
      <c r="H62" s="6">
        <f>IF(G62="","",IF(G62&gt;=4,"🔴 MQL — ligar 1º (≤15min)",IF(G62&gt;=2,"🟡 Morno — fila + nutrir","⚪ Baixa prior. — fluxo auto")))</f>
        <v/>
      </c>
      <c r="I62" s="7" t="n"/>
      <c r="J62" s="7" t="n"/>
      <c r="K62" s="8">
        <f>IF(G62="","",G62+IF(I62="Sim",2,0)+IF(J62="Sim",3,0))</f>
        <v/>
      </c>
      <c r="L62" s="6">
        <f>IF(K62="","",IF(K62&gt;=8,"🟢 Quente — oferta cheia, fechar na hora",IF(K62&gt;=5,"🟡 Morno — entrada baixa + 12x","⚪ Nutrir — prova social + Método Reverse antes")))</f>
        <v/>
      </c>
    </row>
    <row r="63">
      <c r="A63" s="6" t="inlineStr">
        <is>
          <t>Silvio da Costa Cunha</t>
        </is>
      </c>
      <c r="B63" s="7" t="n">
        <v>70</v>
      </c>
      <c r="C63" s="7" t="n">
        <v>10</v>
      </c>
      <c r="D63" s="7" t="inlineStr">
        <is>
          <t>Professor(a)</t>
        </is>
      </c>
      <c r="E63" s="7" t="inlineStr">
        <is>
          <t>M</t>
        </is>
      </c>
      <c r="F63" s="7" t="inlineStr">
        <is>
          <t>Não</t>
        </is>
      </c>
      <c r="G63" s="8">
        <f>IF(B63="","",(IF(B63&gt;=60,2,IF(B63&gt;=45,1,0)))+(IF(C63="",0,IF(C63&gt;=10,2,IF(C63&gt;=4,1,IF(C63&lt;1,-1,0)))))+(IFERROR(VLOOKUP(D63,REF!$A$2:$B$14,2,FALSE),0))+(IF(UPPER(E63)="M",1,0))+(IF(F63="Sim",1,0)))</f>
        <v/>
      </c>
      <c r="H63" s="6">
        <f>IF(G63="","",IF(G63&gt;=4,"🔴 MQL — ligar 1º (≤15min)",IF(G63&gt;=2,"🟡 Morno — fila + nutrir","⚪ Baixa prior. — fluxo auto")))</f>
        <v/>
      </c>
      <c r="I63" s="7" t="n"/>
      <c r="J63" s="7" t="n"/>
      <c r="K63" s="8">
        <f>IF(G63="","",G63+IF(I63="Sim",2,0)+IF(J63="Sim",3,0))</f>
        <v/>
      </c>
      <c r="L63" s="6">
        <f>IF(K63="","",IF(K63&gt;=8,"🟢 Quente — oferta cheia, fechar na hora",IF(K63&gt;=5,"🟡 Morno — entrada baixa + 12x","⚪ Nutrir — prova social + Método Reverse antes")))</f>
        <v/>
      </c>
    </row>
    <row r="64">
      <c r="A64" s="6" t="inlineStr">
        <is>
          <t>Maria de Nazaré Teixeira</t>
        </is>
      </c>
      <c r="B64" s="7" t="n">
        <v>64</v>
      </c>
      <c r="C64" s="7" t="n">
        <v>20</v>
      </c>
      <c r="D64" s="7" t="inlineStr">
        <is>
          <t>Aposentado (c/ benefício)</t>
        </is>
      </c>
      <c r="E64" s="7" t="inlineStr">
        <is>
          <t>F</t>
        </is>
      </c>
      <c r="F64" s="7" t="inlineStr">
        <is>
          <t>Não</t>
        </is>
      </c>
      <c r="G64" s="8">
        <f>IF(B64="","",(IF(B64&gt;=60,2,IF(B64&gt;=45,1,0)))+(IF(C64="",0,IF(C64&gt;=10,2,IF(C64&gt;=4,1,IF(C64&lt;1,-1,0)))))+(IFERROR(VLOOKUP(D64,REF!$A$2:$B$14,2,FALSE),0))+(IF(UPPER(E64)="M",1,0))+(IF(F64="Sim",1,0)))</f>
        <v/>
      </c>
      <c r="H64" s="6">
        <f>IF(G64="","",IF(G64&gt;=4,"🔴 MQL — ligar 1º (≤15min)",IF(G64&gt;=2,"🟡 Morno — fila + nutrir","⚪ Baixa prior. — fluxo auto")))</f>
        <v/>
      </c>
      <c r="I64" s="7" t="n"/>
      <c r="J64" s="7" t="n"/>
      <c r="K64" s="8">
        <f>IF(G64="","",G64+IF(I64="Sim",2,0)+IF(J64="Sim",3,0))</f>
        <v/>
      </c>
      <c r="L64" s="6">
        <f>IF(K64="","",IF(K64&gt;=8,"🟢 Quente — oferta cheia, fechar na hora",IF(K64&gt;=5,"🟡 Morno — entrada baixa + 12x","⚪ Nutrir — prova social + Método Reverse antes")))</f>
        <v/>
      </c>
    </row>
    <row r="65">
      <c r="A65" s="6" t="inlineStr">
        <is>
          <t>Maria José Pereira de Jesus</t>
        </is>
      </c>
      <c r="B65" s="7" t="n">
        <v>63</v>
      </c>
      <c r="C65" s="7" t="n">
        <v>15</v>
      </c>
      <c r="D65" s="7" t="inlineStr">
        <is>
          <t>Aposentado (c/ benefício)</t>
        </is>
      </c>
      <c r="E65" s="7" t="inlineStr">
        <is>
          <t>F</t>
        </is>
      </c>
      <c r="F65" s="7" t="inlineStr">
        <is>
          <t>Não</t>
        </is>
      </c>
      <c r="G65" s="8">
        <f>IF(B65="","",(IF(B65&gt;=60,2,IF(B65&gt;=45,1,0)))+(IF(C65="",0,IF(C65&gt;=10,2,IF(C65&gt;=4,1,IF(C65&lt;1,-1,0)))))+(IFERROR(VLOOKUP(D65,REF!$A$2:$B$14,2,FALSE),0))+(IF(UPPER(E65)="M",1,0))+(IF(F65="Sim",1,0)))</f>
        <v/>
      </c>
      <c r="H65" s="6">
        <f>IF(G65="","",IF(G65&gt;=4,"🔴 MQL — ligar 1º (≤15min)",IF(G65&gt;=2,"🟡 Morno — fila + nutrir","⚪ Baixa prior. — fluxo auto")))</f>
        <v/>
      </c>
      <c r="I65" s="7" t="n"/>
      <c r="J65" s="7" t="n"/>
      <c r="K65" s="8">
        <f>IF(G65="","",G65+IF(I65="Sim",2,0)+IF(J65="Sim",3,0))</f>
        <v/>
      </c>
      <c r="L65" s="6">
        <f>IF(K65="","",IF(K65&gt;=8,"🟢 Quente — oferta cheia, fechar na hora",IF(K65&gt;=5,"🟡 Morno — entrada baixa + 12x","⚪ Nutrir — prova social + Método Reverse antes")))</f>
        <v/>
      </c>
    </row>
    <row r="66">
      <c r="A66" s="6" t="inlineStr">
        <is>
          <t>Manoel Pereira do Rêgo</t>
        </is>
      </c>
      <c r="B66" s="7" t="n">
        <v>51</v>
      </c>
      <c r="C66" s="7" t="n">
        <v>0.2</v>
      </c>
      <c r="D66" s="7" t="inlineStr">
        <is>
          <t>Motorista</t>
        </is>
      </c>
      <c r="E66" s="7" t="inlineStr">
        <is>
          <t>M</t>
        </is>
      </c>
      <c r="F66" s="7" t="inlineStr">
        <is>
          <t>Não</t>
        </is>
      </c>
      <c r="G66" s="8">
        <f>IF(B66="","",(IF(B66&gt;=60,2,IF(B66&gt;=45,1,0)))+(IF(C66="",0,IF(C66&gt;=10,2,IF(C66&gt;=4,1,IF(C66&lt;1,-1,0)))))+(IFERROR(VLOOKUP(D66,REF!$A$2:$B$14,2,FALSE),0))+(IF(UPPER(E66)="M",1,0))+(IF(F66="Sim",1,0)))</f>
        <v/>
      </c>
      <c r="H66" s="6">
        <f>IF(G66="","",IF(G66&gt;=4,"🔴 MQL — ligar 1º (≤15min)",IF(G66&gt;=2,"🟡 Morno — fila + nutrir","⚪ Baixa prior. — fluxo auto")))</f>
        <v/>
      </c>
      <c r="I66" s="7" t="n"/>
      <c r="J66" s="7" t="n"/>
      <c r="K66" s="8">
        <f>IF(G66="","",G66+IF(I66="Sim",2,0)+IF(J66="Sim",3,0))</f>
        <v/>
      </c>
      <c r="L66" s="6">
        <f>IF(K66="","",IF(K66&gt;=8,"🟢 Quente — oferta cheia, fechar na hora",IF(K66&gt;=5,"🟡 Morno — entrada baixa + 12x","⚪ Nutrir — prova social + Método Reverse antes")))</f>
        <v/>
      </c>
    </row>
    <row r="67">
      <c r="A67" s="6" t="inlineStr">
        <is>
          <t>Geraldo Alves das Neves</t>
        </is>
      </c>
      <c r="B67" s="7" t="n">
        <v>62</v>
      </c>
      <c r="C67" s="7" t="n">
        <v>2</v>
      </c>
      <c r="D67" s="7" t="inlineStr">
        <is>
          <t>Lavrador</t>
        </is>
      </c>
      <c r="E67" s="7" t="inlineStr">
        <is>
          <t>M</t>
        </is>
      </c>
      <c r="F67" s="7" t="inlineStr">
        <is>
          <t>Não</t>
        </is>
      </c>
      <c r="G67" s="8">
        <f>IF(B67="","",(IF(B67&gt;=60,2,IF(B67&gt;=45,1,0)))+(IF(C67="",0,IF(C67&gt;=10,2,IF(C67&gt;=4,1,IF(C67&lt;1,-1,0)))))+(IFERROR(VLOOKUP(D67,REF!$A$2:$B$14,2,FALSE),0))+(IF(UPPER(E67)="M",1,0))+(IF(F67="Sim",1,0)))</f>
        <v/>
      </c>
      <c r="H67" s="6">
        <f>IF(G67="","",IF(G67&gt;=4,"🔴 MQL — ligar 1º (≤15min)",IF(G67&gt;=2,"🟡 Morno — fila + nutrir","⚪ Baixa prior. — fluxo auto")))</f>
        <v/>
      </c>
      <c r="I67" s="7" t="n"/>
      <c r="J67" s="7" t="n"/>
      <c r="K67" s="8">
        <f>IF(G67="","",G67+IF(I67="Sim",2,0)+IF(J67="Sim",3,0))</f>
        <v/>
      </c>
      <c r="L67" s="6">
        <f>IF(K67="","",IF(K67&gt;=8,"🟢 Quente — oferta cheia, fechar na hora",IF(K67&gt;=5,"🟡 Morno — entrada baixa + 12x","⚪ Nutrir — prova social + Método Reverse antes")))</f>
        <v/>
      </c>
    </row>
    <row r="68">
      <c r="A68" s="6" t="inlineStr">
        <is>
          <t>Liliana Nousinho Simão</t>
        </is>
      </c>
      <c r="B68" s="7" t="n">
        <v>41</v>
      </c>
      <c r="C68" s="7" t="n">
        <v>0.2</v>
      </c>
      <c r="D68" s="7" t="inlineStr">
        <is>
          <t>Professor(a)</t>
        </is>
      </c>
      <c r="E68" s="7" t="inlineStr">
        <is>
          <t>F</t>
        </is>
      </c>
      <c r="F68" s="7" t="inlineStr">
        <is>
          <t>Não</t>
        </is>
      </c>
      <c r="G68" s="8">
        <f>IF(B68="","",(IF(B68&gt;=60,2,IF(B68&gt;=45,1,0)))+(IF(C68="",0,IF(C68&gt;=10,2,IF(C68&gt;=4,1,IF(C68&lt;1,-1,0)))))+(IFERROR(VLOOKUP(D68,REF!$A$2:$B$14,2,FALSE),0))+(IF(UPPER(E68)="M",1,0))+(IF(F68="Sim",1,0)))</f>
        <v/>
      </c>
      <c r="H68" s="6">
        <f>IF(G68="","",IF(G68&gt;=4,"🔴 MQL — ligar 1º (≤15min)",IF(G68&gt;=2,"🟡 Morno — fila + nutrir","⚪ Baixa prior. — fluxo auto")))</f>
        <v/>
      </c>
      <c r="I68" s="7" t="n"/>
      <c r="J68" s="7" t="n"/>
      <c r="K68" s="8">
        <f>IF(G68="","",G68+IF(I68="Sim",2,0)+IF(J68="Sim",3,0))</f>
        <v/>
      </c>
      <c r="L68" s="6">
        <f>IF(K68="","",IF(K68&gt;=8,"🟢 Quente — oferta cheia, fechar na hora",IF(K68&gt;=5,"🟡 Morno — entrada baixa + 12x","⚪ Nutrir — prova social + Método Reverse antes")))</f>
        <v/>
      </c>
    </row>
    <row r="69">
      <c r="A69" s="6" t="inlineStr">
        <is>
          <t>Francisca de Araújo chaves da Silva</t>
        </is>
      </c>
      <c r="B69" s="7" t="n">
        <v>44</v>
      </c>
      <c r="C69" s="7" t="n">
        <v>0</v>
      </c>
      <c r="D69" s="7" t="inlineStr">
        <is>
          <t>Técnico / Eletricista / Offshore</t>
        </is>
      </c>
      <c r="E69" s="7" t="inlineStr">
        <is>
          <t>F</t>
        </is>
      </c>
      <c r="F69" s="7" t="inlineStr">
        <is>
          <t>Não</t>
        </is>
      </c>
      <c r="G69" s="8">
        <f>IF(B69="","",(IF(B69&gt;=60,2,IF(B69&gt;=45,1,0)))+(IF(C69="",0,IF(C69&gt;=10,2,IF(C69&gt;=4,1,IF(C69&lt;1,-1,0)))))+(IFERROR(VLOOKUP(D69,REF!$A$2:$B$14,2,FALSE),0))+(IF(UPPER(E69)="M",1,0))+(IF(F69="Sim",1,0)))</f>
        <v/>
      </c>
      <c r="H69" s="6">
        <f>IF(G69="","",IF(G69&gt;=4,"🔴 MQL — ligar 1º (≤15min)",IF(G69&gt;=2,"🟡 Morno — fila + nutrir","⚪ Baixa prior. — fluxo auto")))</f>
        <v/>
      </c>
      <c r="I69" s="7" t="n"/>
      <c r="J69" s="7" t="n"/>
      <c r="K69" s="8">
        <f>IF(G69="","",G69+IF(I69="Sim",2,0)+IF(J69="Sim",3,0))</f>
        <v/>
      </c>
      <c r="L69" s="6">
        <f>IF(K69="","",IF(K69&gt;=8,"🟢 Quente — oferta cheia, fechar na hora",IF(K69&gt;=5,"🟡 Morno — entrada baixa + 12x","⚪ Nutrir — prova social + Método Reverse antes")))</f>
        <v/>
      </c>
    </row>
    <row r="70">
      <c r="A70" s="6" t="inlineStr">
        <is>
          <t>Maria José Lima da Silva</t>
        </is>
      </c>
      <c r="B70" s="7" t="n">
        <v>69</v>
      </c>
      <c r="C70" s="7" t="n">
        <v>23</v>
      </c>
      <c r="D70" s="7" t="inlineStr">
        <is>
          <t>Aposentado (c/ benefício)</t>
        </is>
      </c>
      <c r="E70" s="7" t="inlineStr">
        <is>
          <t>F</t>
        </is>
      </c>
      <c r="F70" s="7" t="inlineStr">
        <is>
          <t>Não</t>
        </is>
      </c>
      <c r="G70" s="8">
        <f>IF(B70="","",(IF(B70&gt;=60,2,IF(B70&gt;=45,1,0)))+(IF(C70="",0,IF(C70&gt;=10,2,IF(C70&gt;=4,1,IF(C70&lt;1,-1,0)))))+(IFERROR(VLOOKUP(D70,REF!$A$2:$B$14,2,FALSE),0))+(IF(UPPER(E70)="M",1,0))+(IF(F70="Sim",1,0)))</f>
        <v/>
      </c>
      <c r="H70" s="6">
        <f>IF(G70="","",IF(G70&gt;=4,"🔴 MQL — ligar 1º (≤15min)",IF(G70&gt;=2,"🟡 Morno — fila + nutrir","⚪ Baixa prior. — fluxo auto")))</f>
        <v/>
      </c>
      <c r="I70" s="7" t="n"/>
      <c r="J70" s="7" t="n"/>
      <c r="K70" s="8">
        <f>IF(G70="","",G70+IF(I70="Sim",2,0)+IF(J70="Sim",3,0))</f>
        <v/>
      </c>
      <c r="L70" s="6">
        <f>IF(K70="","",IF(K70&gt;=8,"🟢 Quente — oferta cheia, fechar na hora",IF(K70&gt;=5,"🟡 Morno — entrada baixa + 12x","⚪ Nutrir — prova social + Método Reverse antes")))</f>
        <v/>
      </c>
    </row>
    <row r="71">
      <c r="A71" s="6" t="inlineStr">
        <is>
          <t>Paulo Pereira de Almeida</t>
        </is>
      </c>
      <c r="B71" s="7" t="n">
        <v>58</v>
      </c>
      <c r="C71" s="7" t="n">
        <v>8</v>
      </c>
      <c r="D71" s="7" t="inlineStr">
        <is>
          <t>Aposentado (c/ benefício)</t>
        </is>
      </c>
      <c r="E71" s="7" t="inlineStr">
        <is>
          <t>M</t>
        </is>
      </c>
      <c r="F71" s="7" t="inlineStr">
        <is>
          <t>Sim</t>
        </is>
      </c>
      <c r="G71" s="8">
        <f>IF(B71="","",(IF(B71&gt;=60,2,IF(B71&gt;=45,1,0)))+(IF(C71="",0,IF(C71&gt;=10,2,IF(C71&gt;=4,1,IF(C71&lt;1,-1,0)))))+(IFERROR(VLOOKUP(D71,REF!$A$2:$B$14,2,FALSE),0))+(IF(UPPER(E71)="M",1,0))+(IF(F71="Sim",1,0)))</f>
        <v/>
      </c>
      <c r="H71" s="6">
        <f>IF(G71="","",IF(G71&gt;=4,"🔴 MQL — ligar 1º (≤15min)",IF(G71&gt;=2,"🟡 Morno — fila + nutrir","⚪ Baixa prior. — fluxo auto")))</f>
        <v/>
      </c>
      <c r="I71" s="7" t="n"/>
      <c r="J71" s="7" t="n"/>
      <c r="K71" s="8">
        <f>IF(G71="","",G71+IF(I71="Sim",2,0)+IF(J71="Sim",3,0))</f>
        <v/>
      </c>
      <c r="L71" s="6">
        <f>IF(K71="","",IF(K71&gt;=8,"🟢 Quente — oferta cheia, fechar na hora",IF(K71&gt;=5,"🟡 Morno — entrada baixa + 12x","⚪ Nutrir — prova social + Método Reverse antes")))</f>
        <v/>
      </c>
    </row>
    <row r="72">
      <c r="A72" s="6" t="inlineStr">
        <is>
          <t>Maria Valdeni Ribeiro Pereira</t>
        </is>
      </c>
      <c r="B72" s="7" t="n">
        <v>59</v>
      </c>
      <c r="C72" s="7" t="n">
        <v>6</v>
      </c>
      <c r="D72" s="7" t="inlineStr">
        <is>
          <t>Comercial / Representante</t>
        </is>
      </c>
      <c r="E72" s="7" t="inlineStr">
        <is>
          <t>F</t>
        </is>
      </c>
      <c r="F72" s="7" t="inlineStr">
        <is>
          <t>Sim</t>
        </is>
      </c>
      <c r="G72" s="8">
        <f>IF(B72="","",(IF(B72&gt;=60,2,IF(B72&gt;=45,1,0)))+(IF(C72="",0,IF(C72&gt;=10,2,IF(C72&gt;=4,1,IF(C72&lt;1,-1,0)))))+(IFERROR(VLOOKUP(D72,REF!$A$2:$B$14,2,FALSE),0))+(IF(UPPER(E72)="M",1,0))+(IF(F72="Sim",1,0)))</f>
        <v/>
      </c>
      <c r="H72" s="6">
        <f>IF(G72="","",IF(G72&gt;=4,"🔴 MQL — ligar 1º (≤15min)",IF(G72&gt;=2,"🟡 Morno — fila + nutrir","⚪ Baixa prior. — fluxo auto")))</f>
        <v/>
      </c>
      <c r="I72" s="7" t="n"/>
      <c r="J72" s="7" t="n"/>
      <c r="K72" s="8">
        <f>IF(G72="","",G72+IF(I72="Sim",2,0)+IF(J72="Sim",3,0))</f>
        <v/>
      </c>
      <c r="L72" s="6">
        <f>IF(K72="","",IF(K72&gt;=8,"🟢 Quente — oferta cheia, fechar na hora",IF(K72&gt;=5,"🟡 Morno — entrada baixa + 12x","⚪ Nutrir — prova social + Método Reverse antes")))</f>
        <v/>
      </c>
    </row>
    <row r="73">
      <c r="A73" s="6" t="inlineStr">
        <is>
          <t>Maria da Piedade Lima da Silva</t>
        </is>
      </c>
      <c r="B73" s="7" t="n">
        <v>67</v>
      </c>
      <c r="C73" s="7" t="n">
        <v>27</v>
      </c>
      <c r="D73" s="7" t="inlineStr">
        <is>
          <t>Dona de casa / Trabalha em casa</t>
        </is>
      </c>
      <c r="E73" s="7" t="inlineStr">
        <is>
          <t>F</t>
        </is>
      </c>
      <c r="F73" s="7" t="inlineStr">
        <is>
          <t>Não</t>
        </is>
      </c>
      <c r="G73" s="8">
        <f>IF(B73="","",(IF(B73&gt;=60,2,IF(B73&gt;=45,1,0)))+(IF(C73="",0,IF(C73&gt;=10,2,IF(C73&gt;=4,1,IF(C73&lt;1,-1,0)))))+(IFERROR(VLOOKUP(D73,REF!$A$2:$B$14,2,FALSE),0))+(IF(UPPER(E73)="M",1,0))+(IF(F73="Sim",1,0)))</f>
        <v/>
      </c>
      <c r="H73" s="6">
        <f>IF(G73="","",IF(G73&gt;=4,"🔴 MQL — ligar 1º (≤15min)",IF(G73&gt;=2,"🟡 Morno — fila + nutrir","⚪ Baixa prior. — fluxo auto")))</f>
        <v/>
      </c>
      <c r="I73" s="7" t="n"/>
      <c r="J73" s="7" t="n"/>
      <c r="K73" s="8">
        <f>IF(G73="","",G73+IF(I73="Sim",2,0)+IF(J73="Sim",3,0))</f>
        <v/>
      </c>
      <c r="L73" s="6">
        <f>IF(K73="","",IF(K73&gt;=8,"🟢 Quente — oferta cheia, fechar na hora",IF(K73&gt;=5,"🟡 Morno — entrada baixa + 12x","⚪ Nutrir — prova social + Método Reverse antes")))</f>
        <v/>
      </c>
    </row>
    <row r="74">
      <c r="A74" s="6" t="inlineStr">
        <is>
          <t>Terezinha de Moura Almada</t>
        </is>
      </c>
      <c r="B74" s="7" t="n">
        <v>63</v>
      </c>
      <c r="C74" s="7" t="n">
        <v>2</v>
      </c>
      <c r="D74" s="7" t="inlineStr">
        <is>
          <t>Aposentado (c/ benefício)</t>
        </is>
      </c>
      <c r="E74" s="7" t="inlineStr">
        <is>
          <t>F</t>
        </is>
      </c>
      <c r="F74" s="7" t="inlineStr">
        <is>
          <t>Não</t>
        </is>
      </c>
      <c r="G74" s="8">
        <f>IF(B74="","",(IF(B74&gt;=60,2,IF(B74&gt;=45,1,0)))+(IF(C74="",0,IF(C74&gt;=10,2,IF(C74&gt;=4,1,IF(C74&lt;1,-1,0)))))+(IFERROR(VLOOKUP(D74,REF!$A$2:$B$14,2,FALSE),0))+(IF(UPPER(E74)="M",1,0))+(IF(F74="Sim",1,0)))</f>
        <v/>
      </c>
      <c r="H74" s="6">
        <f>IF(G74="","",IF(G74&gt;=4,"🔴 MQL — ligar 1º (≤15min)",IF(G74&gt;=2,"🟡 Morno — fila + nutrir","⚪ Baixa prior. — fluxo auto")))</f>
        <v/>
      </c>
      <c r="I74" s="7" t="n"/>
      <c r="J74" s="7" t="n"/>
      <c r="K74" s="8">
        <f>IF(G74="","",G74+IF(I74="Sim",2,0)+IF(J74="Sim",3,0))</f>
        <v/>
      </c>
      <c r="L74" s="6">
        <f>IF(K74="","",IF(K74&gt;=8,"🟢 Quente — oferta cheia, fechar na hora",IF(K74&gt;=5,"🟡 Morno — entrada baixa + 12x","⚪ Nutrir — prova social + Método Reverse antes")))</f>
        <v/>
      </c>
    </row>
    <row r="75">
      <c r="A75" s="6" t="inlineStr">
        <is>
          <t>Matias de Abreu Rodrigues</t>
        </is>
      </c>
      <c r="B75" s="7" t="n">
        <v>70</v>
      </c>
      <c r="C75" s="7" t="n">
        <v>10</v>
      </c>
      <c r="D75" s="7" t="inlineStr">
        <is>
          <t>Aposentado (c/ benefício)</t>
        </is>
      </c>
      <c r="E75" s="7" t="inlineStr">
        <is>
          <t>M</t>
        </is>
      </c>
      <c r="F75" s="7" t="inlineStr">
        <is>
          <t>Não</t>
        </is>
      </c>
      <c r="G75" s="8">
        <f>IF(B75="","",(IF(B75&gt;=60,2,IF(B75&gt;=45,1,0)))+(IF(C75="",0,IF(C75&gt;=10,2,IF(C75&gt;=4,1,IF(C75&lt;1,-1,0)))))+(IFERROR(VLOOKUP(D75,REF!$A$2:$B$14,2,FALSE),0))+(IF(UPPER(E75)="M",1,0))+(IF(F75="Sim",1,0)))</f>
        <v/>
      </c>
      <c r="H75" s="6">
        <f>IF(G75="","",IF(G75&gt;=4,"🔴 MQL — ligar 1º (≤15min)",IF(G75&gt;=2,"🟡 Morno — fila + nutrir","⚪ Baixa prior. — fluxo auto")))</f>
        <v/>
      </c>
      <c r="I75" s="7" t="n"/>
      <c r="J75" s="7" t="n"/>
      <c r="K75" s="8">
        <f>IF(G75="","",G75+IF(I75="Sim",2,0)+IF(J75="Sim",3,0))</f>
        <v/>
      </c>
      <c r="L75" s="6">
        <f>IF(K75="","",IF(K75&gt;=8,"🟢 Quente — oferta cheia, fechar na hora",IF(K75&gt;=5,"🟡 Morno — entrada baixa + 12x","⚪ Nutrir — prova social + Método Reverse antes")))</f>
        <v/>
      </c>
    </row>
    <row r="76">
      <c r="A76" s="6" t="inlineStr">
        <is>
          <t>Adonias de Castro Silva</t>
        </is>
      </c>
      <c r="B76" s="7" t="n">
        <v>65</v>
      </c>
      <c r="C76" s="7" t="n">
        <v>0.2</v>
      </c>
      <c r="D76" s="7" t="inlineStr">
        <is>
          <t>Comercial / Representante</t>
        </is>
      </c>
      <c r="E76" s="7" t="inlineStr">
        <is>
          <t>M</t>
        </is>
      </c>
      <c r="F76" s="7" t="inlineStr">
        <is>
          <t>Não</t>
        </is>
      </c>
      <c r="G76" s="8">
        <f>IF(B76="","",(IF(B76&gt;=60,2,IF(B76&gt;=45,1,0)))+(IF(C76="",0,IF(C76&gt;=10,2,IF(C76&gt;=4,1,IF(C76&lt;1,-1,0)))))+(IFERROR(VLOOKUP(D76,REF!$A$2:$B$14,2,FALSE),0))+(IF(UPPER(E76)="M",1,0))+(IF(F76="Sim",1,0)))</f>
        <v/>
      </c>
      <c r="H76" s="6">
        <f>IF(G76="","",IF(G76&gt;=4,"🔴 MQL — ligar 1º (≤15min)",IF(G76&gt;=2,"🟡 Morno — fila + nutrir","⚪ Baixa prior. — fluxo auto")))</f>
        <v/>
      </c>
      <c r="I76" s="7" t="n"/>
      <c r="J76" s="7" t="n"/>
      <c r="K76" s="8">
        <f>IF(G76="","",G76+IF(I76="Sim",2,0)+IF(J76="Sim",3,0))</f>
        <v/>
      </c>
      <c r="L76" s="6">
        <f>IF(K76="","",IF(K76&gt;=8,"🟢 Quente — oferta cheia, fechar na hora",IF(K76&gt;=5,"🟡 Morno — entrada baixa + 12x","⚪ Nutrir — prova social + Método Reverse antes")))</f>
        <v/>
      </c>
    </row>
    <row r="77">
      <c r="A77" s="6" t="inlineStr">
        <is>
          <t>Gilberto Santanna</t>
        </is>
      </c>
      <c r="B77" s="7" t="n">
        <v>47</v>
      </c>
      <c r="C77" s="7" t="n">
        <v>10</v>
      </c>
      <c r="D77" s="7" t="inlineStr">
        <is>
          <t>Outro / Não informado</t>
        </is>
      </c>
      <c r="E77" s="7" t="inlineStr">
        <is>
          <t>M</t>
        </is>
      </c>
      <c r="F77" s="7" t="inlineStr">
        <is>
          <t>Não</t>
        </is>
      </c>
      <c r="G77" s="8">
        <f>IF(B77="","",(IF(B77&gt;=60,2,IF(B77&gt;=45,1,0)))+(IF(C77="",0,IF(C77&gt;=10,2,IF(C77&gt;=4,1,IF(C77&lt;1,-1,0)))))+(IFERROR(VLOOKUP(D77,REF!$A$2:$B$14,2,FALSE),0))+(IF(UPPER(E77)="M",1,0))+(IF(F77="Sim",1,0)))</f>
        <v/>
      </c>
      <c r="H77" s="6">
        <f>IF(G77="","",IF(G77&gt;=4,"🔴 MQL — ligar 1º (≤15min)",IF(G77&gt;=2,"🟡 Morno — fila + nutrir","⚪ Baixa prior. — fluxo auto")))</f>
        <v/>
      </c>
      <c r="I77" s="7" t="n"/>
      <c r="J77" s="7" t="n"/>
      <c r="K77" s="8">
        <f>IF(G77="","",G77+IF(I77="Sim",2,0)+IF(J77="Sim",3,0))</f>
        <v/>
      </c>
      <c r="L77" s="6">
        <f>IF(K77="","",IF(K77&gt;=8,"🟢 Quente — oferta cheia, fechar na hora",IF(K77&gt;=5,"🟡 Morno — entrada baixa + 12x","⚪ Nutrir — prova social + Método Reverse antes")))</f>
        <v/>
      </c>
    </row>
    <row r="78">
      <c r="A78" s="6" t="inlineStr">
        <is>
          <t>Maria Rodriguês da Silva Conceção</t>
        </is>
      </c>
      <c r="B78" s="7" t="n">
        <v>69</v>
      </c>
      <c r="C78" s="7" t="n">
        <v>3</v>
      </c>
      <c r="D78" s="7" t="inlineStr">
        <is>
          <t>Servidor / Func. público</t>
        </is>
      </c>
      <c r="E78" s="7" t="inlineStr">
        <is>
          <t>F</t>
        </is>
      </c>
      <c r="F78" s="7" t="inlineStr">
        <is>
          <t>Não</t>
        </is>
      </c>
      <c r="G78" s="8">
        <f>IF(B78="","",(IF(B78&gt;=60,2,IF(B78&gt;=45,1,0)))+(IF(C78="",0,IF(C78&gt;=10,2,IF(C78&gt;=4,1,IF(C78&lt;1,-1,0)))))+(IFERROR(VLOOKUP(D78,REF!$A$2:$B$14,2,FALSE),0))+(IF(UPPER(E78)="M",1,0))+(IF(F78="Sim",1,0)))</f>
        <v/>
      </c>
      <c r="H78" s="6">
        <f>IF(G78="","",IF(G78&gt;=4,"🔴 MQL — ligar 1º (≤15min)",IF(G78&gt;=2,"🟡 Morno — fila + nutrir","⚪ Baixa prior. — fluxo auto")))</f>
        <v/>
      </c>
      <c r="I78" s="7" t="n"/>
      <c r="J78" s="7" t="n"/>
      <c r="K78" s="8">
        <f>IF(G78="","",G78+IF(I78="Sim",2,0)+IF(J78="Sim",3,0))</f>
        <v/>
      </c>
      <c r="L78" s="6">
        <f>IF(K78="","",IF(K78&gt;=8,"🟢 Quente — oferta cheia, fechar na hora",IF(K78&gt;=5,"🟡 Morno — entrada baixa + 12x","⚪ Nutrir — prova social + Método Reverse antes")))</f>
        <v/>
      </c>
    </row>
    <row r="79">
      <c r="A79" s="6" t="inlineStr">
        <is>
          <t>Bernardo Alves de Almeida</t>
        </is>
      </c>
      <c r="B79" s="7" t="n">
        <v>69</v>
      </c>
      <c r="C79" s="7" t="n">
        <v>6</v>
      </c>
      <c r="D79" s="7" t="inlineStr">
        <is>
          <t>Aposentado (c/ benefício)</t>
        </is>
      </c>
      <c r="E79" s="7" t="inlineStr">
        <is>
          <t>M</t>
        </is>
      </c>
      <c r="F79" s="7" t="inlineStr">
        <is>
          <t>Sim</t>
        </is>
      </c>
      <c r="G79" s="8">
        <f>IF(B79="","",(IF(B79&gt;=60,2,IF(B79&gt;=45,1,0)))+(IF(C79="",0,IF(C79&gt;=10,2,IF(C79&gt;=4,1,IF(C79&lt;1,-1,0)))))+(IFERROR(VLOOKUP(D79,REF!$A$2:$B$14,2,FALSE),0))+(IF(UPPER(E79)="M",1,0))+(IF(F79="Sim",1,0)))</f>
        <v/>
      </c>
      <c r="H79" s="6">
        <f>IF(G79="","",IF(G79&gt;=4,"🔴 MQL — ligar 1º (≤15min)",IF(G79&gt;=2,"🟡 Morno — fila + nutrir","⚪ Baixa prior. — fluxo auto")))</f>
        <v/>
      </c>
      <c r="I79" s="7" t="n"/>
      <c r="J79" s="7" t="n"/>
      <c r="K79" s="8">
        <f>IF(G79="","",G79+IF(I79="Sim",2,0)+IF(J79="Sim",3,0))</f>
        <v/>
      </c>
      <c r="L79" s="6">
        <f>IF(K79="","",IF(K79&gt;=8,"🟢 Quente — oferta cheia, fechar na hora",IF(K79&gt;=5,"🟡 Morno — entrada baixa + 12x","⚪ Nutrir — prova social + Método Reverse antes")))</f>
        <v/>
      </c>
    </row>
    <row r="80">
      <c r="A80" s="6" t="inlineStr">
        <is>
          <t>Maria de Fátima Silva Oliveira</t>
        </is>
      </c>
      <c r="B80" s="7" t="n">
        <v>49</v>
      </c>
      <c r="C80" s="7" t="n">
        <v>0</v>
      </c>
      <c r="D80" s="7" t="inlineStr">
        <is>
          <t>Professor(a)</t>
        </is>
      </c>
      <c r="E80" s="7" t="inlineStr">
        <is>
          <t>F</t>
        </is>
      </c>
      <c r="F80" s="7" t="inlineStr">
        <is>
          <t>Não</t>
        </is>
      </c>
      <c r="G80" s="8">
        <f>IF(B80="","",(IF(B80&gt;=60,2,IF(B80&gt;=45,1,0)))+(IF(C80="",0,IF(C80&gt;=10,2,IF(C80&gt;=4,1,IF(C80&lt;1,-1,0)))))+(IFERROR(VLOOKUP(D80,REF!$A$2:$B$14,2,FALSE),0))+(IF(UPPER(E80)="M",1,0))+(IF(F80="Sim",1,0)))</f>
        <v/>
      </c>
      <c r="H80" s="6">
        <f>IF(G80="","",IF(G80&gt;=4,"🔴 MQL — ligar 1º (≤15min)",IF(G80&gt;=2,"🟡 Morno — fila + nutrir","⚪ Baixa prior. — fluxo auto")))</f>
        <v/>
      </c>
      <c r="I80" s="7" t="n"/>
      <c r="J80" s="7" t="n"/>
      <c r="K80" s="8">
        <f>IF(G80="","",G80+IF(I80="Sim",2,0)+IF(J80="Sim",3,0))</f>
        <v/>
      </c>
      <c r="L80" s="6">
        <f>IF(K80="","",IF(K80&gt;=8,"🟢 Quente — oferta cheia, fechar na hora",IF(K80&gt;=5,"🟡 Morno — entrada baixa + 12x","⚪ Nutrir — prova social + Método Reverse antes")))</f>
        <v/>
      </c>
    </row>
    <row r="81">
      <c r="A81" s="6" t="inlineStr">
        <is>
          <t>Maria Lopes</t>
        </is>
      </c>
      <c r="B81" s="7" t="n">
        <v>60</v>
      </c>
      <c r="C81" s="7" t="n">
        <v>6</v>
      </c>
      <c r="D81" s="7" t="inlineStr">
        <is>
          <t>Aposentado (c/ benefício)</t>
        </is>
      </c>
      <c r="E81" s="7" t="inlineStr">
        <is>
          <t>F</t>
        </is>
      </c>
      <c r="F81" s="7" t="inlineStr">
        <is>
          <t>Sim</t>
        </is>
      </c>
      <c r="G81" s="8">
        <f>IF(B81="","",(IF(B81&gt;=60,2,IF(B81&gt;=45,1,0)))+(IF(C81="",0,IF(C81&gt;=10,2,IF(C81&gt;=4,1,IF(C81&lt;1,-1,0)))))+(IFERROR(VLOOKUP(D81,REF!$A$2:$B$14,2,FALSE),0))+(IF(UPPER(E81)="M",1,0))+(IF(F81="Sim",1,0)))</f>
        <v/>
      </c>
      <c r="H81" s="6">
        <f>IF(G81="","",IF(G81&gt;=4,"🔴 MQL — ligar 1º (≤15min)",IF(G81&gt;=2,"🟡 Morno — fila + nutrir","⚪ Baixa prior. — fluxo auto")))</f>
        <v/>
      </c>
      <c r="I81" s="7" t="n"/>
      <c r="J81" s="7" t="n"/>
      <c r="K81" s="8">
        <f>IF(G81="","",G81+IF(I81="Sim",2,0)+IF(J81="Sim",3,0))</f>
        <v/>
      </c>
      <c r="L81" s="6">
        <f>IF(K81="","",IF(K81&gt;=8,"🟢 Quente — oferta cheia, fechar na hora",IF(K81&gt;=5,"🟡 Morno — entrada baixa + 12x","⚪ Nutrir — prova social + Método Reverse antes")))</f>
        <v/>
      </c>
    </row>
    <row r="82">
      <c r="A82" s="6" t="inlineStr">
        <is>
          <t>Givaldo das chagas Lopes Veras</t>
        </is>
      </c>
      <c r="B82" s="7" t="n">
        <v>48</v>
      </c>
      <c r="C82" s="7" t="n">
        <v>15</v>
      </c>
      <c r="D82" s="7" t="inlineStr">
        <is>
          <t>Outro / Não informado</t>
        </is>
      </c>
      <c r="E82" s="7" t="inlineStr">
        <is>
          <t>M</t>
        </is>
      </c>
      <c r="F82" s="7" t="inlineStr">
        <is>
          <t>Sim</t>
        </is>
      </c>
      <c r="G82" s="8">
        <f>IF(B82="","",(IF(B82&gt;=60,2,IF(B82&gt;=45,1,0)))+(IF(C82="",0,IF(C82&gt;=10,2,IF(C82&gt;=4,1,IF(C82&lt;1,-1,0)))))+(IFERROR(VLOOKUP(D82,REF!$A$2:$B$14,2,FALSE),0))+(IF(UPPER(E82)="M",1,0))+(IF(F82="Sim",1,0)))</f>
        <v/>
      </c>
      <c r="H82" s="6">
        <f>IF(G82="","",IF(G82&gt;=4,"🔴 MQL — ligar 1º (≤15min)",IF(G82&gt;=2,"🟡 Morno — fila + nutrir","⚪ Baixa prior. — fluxo auto")))</f>
        <v/>
      </c>
      <c r="I82" s="7" t="n"/>
      <c r="J82" s="7" t="n"/>
      <c r="K82" s="8">
        <f>IF(G82="","",G82+IF(I82="Sim",2,0)+IF(J82="Sim",3,0))</f>
        <v/>
      </c>
      <c r="L82" s="6">
        <f>IF(K82="","",IF(K82&gt;=8,"🟢 Quente — oferta cheia, fechar na hora",IF(K82&gt;=5,"🟡 Morno — entrada baixa + 12x","⚪ Nutrir — prova social + Método Reverse antes")))</f>
        <v/>
      </c>
    </row>
    <row r="83">
      <c r="A83" s="6" t="inlineStr">
        <is>
          <t>Valdi Santos Silva</t>
        </is>
      </c>
      <c r="B83" s="7" t="n">
        <v>61</v>
      </c>
      <c r="C83" s="7" t="n">
        <v>0.4</v>
      </c>
      <c r="D83" s="7" t="inlineStr">
        <is>
          <t>Outro / Não informado</t>
        </is>
      </c>
      <c r="E83" s="7" t="inlineStr">
        <is>
          <t>M</t>
        </is>
      </c>
      <c r="F83" s="7" t="inlineStr">
        <is>
          <t>Não</t>
        </is>
      </c>
      <c r="G83" s="8">
        <f>IF(B83="","",(IF(B83&gt;=60,2,IF(B83&gt;=45,1,0)))+(IF(C83="",0,IF(C83&gt;=10,2,IF(C83&gt;=4,1,IF(C83&lt;1,-1,0)))))+(IFERROR(VLOOKUP(D83,REF!$A$2:$B$14,2,FALSE),0))+(IF(UPPER(E83)="M",1,0))+(IF(F83="Sim",1,0)))</f>
        <v/>
      </c>
      <c r="H83" s="6">
        <f>IF(G83="","",IF(G83&gt;=4,"🔴 MQL — ligar 1º (≤15min)",IF(G83&gt;=2,"🟡 Morno — fila + nutrir","⚪ Baixa prior. — fluxo auto")))</f>
        <v/>
      </c>
      <c r="I83" s="7" t="n"/>
      <c r="J83" s="7" t="n"/>
      <c r="K83" s="8">
        <f>IF(G83="","",G83+IF(I83="Sim",2,0)+IF(J83="Sim",3,0))</f>
        <v/>
      </c>
      <c r="L83" s="6">
        <f>IF(K83="","",IF(K83&gt;=8,"🟢 Quente — oferta cheia, fechar na hora",IF(K83&gt;=5,"🟡 Morno — entrada baixa + 12x","⚪ Nutrir — prova social + Método Reverse antes")))</f>
        <v/>
      </c>
    </row>
    <row r="84">
      <c r="A84" s="6" t="inlineStr">
        <is>
          <t>Lea Nunes Hortegal Aragão</t>
        </is>
      </c>
      <c r="B84" s="7" t="n">
        <v>65</v>
      </c>
      <c r="C84" s="7" t="n">
        <v>15</v>
      </c>
      <c r="D84" s="7" t="inlineStr">
        <is>
          <t>Comercial / Representante</t>
        </is>
      </c>
      <c r="E84" s="7" t="inlineStr">
        <is>
          <t>F</t>
        </is>
      </c>
      <c r="F84" s="7" t="inlineStr">
        <is>
          <t>Sim</t>
        </is>
      </c>
      <c r="G84" s="8">
        <f>IF(B84="","",(IF(B84&gt;=60,2,IF(B84&gt;=45,1,0)))+(IF(C84="",0,IF(C84&gt;=10,2,IF(C84&gt;=4,1,IF(C84&lt;1,-1,0)))))+(IFERROR(VLOOKUP(D84,REF!$A$2:$B$14,2,FALSE),0))+(IF(UPPER(E84)="M",1,0))+(IF(F84="Sim",1,0)))</f>
        <v/>
      </c>
      <c r="H84" s="6">
        <f>IF(G84="","",IF(G84&gt;=4,"🔴 MQL — ligar 1º (≤15min)",IF(G84&gt;=2,"🟡 Morno — fila + nutrir","⚪ Baixa prior. — fluxo auto")))</f>
        <v/>
      </c>
      <c r="I84" s="7" t="n"/>
      <c r="J84" s="7" t="n"/>
      <c r="K84" s="8">
        <f>IF(G84="","",G84+IF(I84="Sim",2,0)+IF(J84="Sim",3,0))</f>
        <v/>
      </c>
      <c r="L84" s="6">
        <f>IF(K84="","",IF(K84&gt;=8,"🟢 Quente — oferta cheia, fechar na hora",IF(K84&gt;=5,"🟡 Morno — entrada baixa + 12x","⚪ Nutrir — prova social + Método Reverse antes")))</f>
        <v/>
      </c>
    </row>
    <row r="85">
      <c r="A85" s="6" t="inlineStr">
        <is>
          <t>Zearnaldo Leão de Alencar</t>
        </is>
      </c>
      <c r="B85" s="7" t="n">
        <v>66</v>
      </c>
      <c r="C85" s="7" t="n">
        <v>10</v>
      </c>
      <c r="D85" s="7" t="inlineStr">
        <is>
          <t>Aposentado (c/ benefício)</t>
        </is>
      </c>
      <c r="E85" s="7" t="inlineStr">
        <is>
          <t>M</t>
        </is>
      </c>
      <c r="F85" s="7" t="inlineStr">
        <is>
          <t>Sim</t>
        </is>
      </c>
      <c r="G85" s="8">
        <f>IF(B85="","",(IF(B85&gt;=60,2,IF(B85&gt;=45,1,0)))+(IF(C85="",0,IF(C85&gt;=10,2,IF(C85&gt;=4,1,IF(C85&lt;1,-1,0)))))+(IFERROR(VLOOKUP(D85,REF!$A$2:$B$14,2,FALSE),0))+(IF(UPPER(E85)="M",1,0))+(IF(F85="Sim",1,0)))</f>
        <v/>
      </c>
      <c r="H85" s="6">
        <f>IF(G85="","",IF(G85&gt;=4,"🔴 MQL — ligar 1º (≤15min)",IF(G85&gt;=2,"🟡 Morno — fila + nutrir","⚪ Baixa prior. — fluxo auto")))</f>
        <v/>
      </c>
      <c r="I85" s="7" t="n"/>
      <c r="J85" s="7" t="n"/>
      <c r="K85" s="8">
        <f>IF(G85="","",G85+IF(I85="Sim",2,0)+IF(J85="Sim",3,0))</f>
        <v/>
      </c>
      <c r="L85" s="6">
        <f>IF(K85="","",IF(K85&gt;=8,"🟢 Quente — oferta cheia, fechar na hora",IF(K85&gt;=5,"🟡 Morno — entrada baixa + 12x","⚪ Nutrir — prova social + Método Reverse antes")))</f>
        <v/>
      </c>
    </row>
    <row r="86">
      <c r="A86" s="6" t="inlineStr">
        <is>
          <t>Joana Nonata dos Santos Silva</t>
        </is>
      </c>
      <c r="B86" s="7" t="n">
        <v>70</v>
      </c>
      <c r="C86" s="7" t="n">
        <v>3</v>
      </c>
      <c r="D86" s="7" t="inlineStr">
        <is>
          <t>Aposentado (c/ benefício)</t>
        </is>
      </c>
      <c r="E86" s="7" t="inlineStr">
        <is>
          <t>F</t>
        </is>
      </c>
      <c r="F86" s="7" t="inlineStr">
        <is>
          <t>Não</t>
        </is>
      </c>
      <c r="G86" s="8">
        <f>IF(B86="","",(IF(B86&gt;=60,2,IF(B86&gt;=45,1,0)))+(IF(C86="",0,IF(C86&gt;=10,2,IF(C86&gt;=4,1,IF(C86&lt;1,-1,0)))))+(IFERROR(VLOOKUP(D86,REF!$A$2:$B$14,2,FALSE),0))+(IF(UPPER(E86)="M",1,0))+(IF(F86="Sim",1,0)))</f>
        <v/>
      </c>
      <c r="H86" s="6">
        <f>IF(G86="","",IF(G86&gt;=4,"🔴 MQL — ligar 1º (≤15min)",IF(G86&gt;=2,"🟡 Morno — fila + nutrir","⚪ Baixa prior. — fluxo auto")))</f>
        <v/>
      </c>
      <c r="I86" s="7" t="n"/>
      <c r="J86" s="7" t="n"/>
      <c r="K86" s="8">
        <f>IF(G86="","",G86+IF(I86="Sim",2,0)+IF(J86="Sim",3,0))</f>
        <v/>
      </c>
      <c r="L86" s="6">
        <f>IF(K86="","",IF(K86&gt;=8,"🟢 Quente — oferta cheia, fechar na hora",IF(K86&gt;=5,"🟡 Morno — entrada baixa + 12x","⚪ Nutrir — prova social + Método Reverse antes")))</f>
        <v/>
      </c>
    </row>
    <row r="87">
      <c r="A87" s="6" t="inlineStr">
        <is>
          <t>Karla Costa e Silva</t>
        </is>
      </c>
      <c r="B87" s="7" t="n">
        <v>49</v>
      </c>
      <c r="C87" s="7" t="n">
        <v>15</v>
      </c>
      <c r="D87" s="7" t="inlineStr">
        <is>
          <t>Servidor / Func. público</t>
        </is>
      </c>
      <c r="E87" s="7" t="inlineStr">
        <is>
          <t>F</t>
        </is>
      </c>
      <c r="F87" s="7" t="inlineStr">
        <is>
          <t>Não</t>
        </is>
      </c>
      <c r="G87" s="8">
        <f>IF(B87="","",(IF(B87&gt;=60,2,IF(B87&gt;=45,1,0)))+(IF(C87="",0,IF(C87&gt;=10,2,IF(C87&gt;=4,1,IF(C87&lt;1,-1,0)))))+(IFERROR(VLOOKUP(D87,REF!$A$2:$B$14,2,FALSE),0))+(IF(UPPER(E87)="M",1,0))+(IF(F87="Sim",1,0)))</f>
        <v/>
      </c>
      <c r="H87" s="6">
        <f>IF(G87="","",IF(G87&gt;=4,"🔴 MQL — ligar 1º (≤15min)",IF(G87&gt;=2,"🟡 Morno — fila + nutrir","⚪ Baixa prior. — fluxo auto")))</f>
        <v/>
      </c>
      <c r="I87" s="7" t="n"/>
      <c r="J87" s="7" t="n"/>
      <c r="K87" s="8">
        <f>IF(G87="","",G87+IF(I87="Sim",2,0)+IF(J87="Sim",3,0))</f>
        <v/>
      </c>
      <c r="L87" s="6">
        <f>IF(K87="","",IF(K87&gt;=8,"🟢 Quente — oferta cheia, fechar na hora",IF(K87&gt;=5,"🟡 Morno — entrada baixa + 12x","⚪ Nutrir — prova social + Método Reverse antes")))</f>
        <v/>
      </c>
    </row>
    <row r="88">
      <c r="A88" s="6" t="inlineStr">
        <is>
          <t>Anísio vieira Chaves Neto</t>
        </is>
      </c>
      <c r="B88" s="7" t="n">
        <v>52</v>
      </c>
      <c r="C88" s="7" t="n">
        <v>4</v>
      </c>
      <c r="D88" s="7" t="inlineStr">
        <is>
          <t>Comercial / Representante</t>
        </is>
      </c>
      <c r="E88" s="7" t="inlineStr">
        <is>
          <t>M</t>
        </is>
      </c>
      <c r="F88" s="7" t="inlineStr">
        <is>
          <t>Não</t>
        </is>
      </c>
      <c r="G88" s="8">
        <f>IF(B88="","",(IF(B88&gt;=60,2,IF(B88&gt;=45,1,0)))+(IF(C88="",0,IF(C88&gt;=10,2,IF(C88&gt;=4,1,IF(C88&lt;1,-1,0)))))+(IFERROR(VLOOKUP(D88,REF!$A$2:$B$14,2,FALSE),0))+(IF(UPPER(E88)="M",1,0))+(IF(F88="Sim",1,0)))</f>
        <v/>
      </c>
      <c r="H88" s="6">
        <f>IF(G88="","",IF(G88&gt;=4,"🔴 MQL — ligar 1º (≤15min)",IF(G88&gt;=2,"🟡 Morno — fila + nutrir","⚪ Baixa prior. — fluxo auto")))</f>
        <v/>
      </c>
      <c r="I88" s="7" t="n"/>
      <c r="J88" s="7" t="n"/>
      <c r="K88" s="8">
        <f>IF(G88="","",G88+IF(I88="Sim",2,0)+IF(J88="Sim",3,0))</f>
        <v/>
      </c>
      <c r="L88" s="6">
        <f>IF(K88="","",IF(K88&gt;=8,"🟢 Quente — oferta cheia, fechar na hora",IF(K88&gt;=5,"🟡 Morno — entrada baixa + 12x","⚪ Nutrir — prova social + Método Reverse antes")))</f>
        <v/>
      </c>
    </row>
    <row r="89">
      <c r="A89" s="6" t="inlineStr">
        <is>
          <t>Edmilson Arruda dos Santos</t>
        </is>
      </c>
      <c r="B89" s="7" t="n">
        <v>47</v>
      </c>
      <c r="C89" s="7" t="n">
        <v>18</v>
      </c>
      <c r="D89" s="7" t="inlineStr">
        <is>
          <t>Professor(a)</t>
        </is>
      </c>
      <c r="E89" s="7" t="inlineStr">
        <is>
          <t>M</t>
        </is>
      </c>
      <c r="F89" s="7" t="inlineStr">
        <is>
          <t>Não</t>
        </is>
      </c>
      <c r="G89" s="8">
        <f>IF(B89="","",(IF(B89&gt;=60,2,IF(B89&gt;=45,1,0)))+(IF(C89="",0,IF(C89&gt;=10,2,IF(C89&gt;=4,1,IF(C89&lt;1,-1,0)))))+(IFERROR(VLOOKUP(D89,REF!$A$2:$B$14,2,FALSE),0))+(IF(UPPER(E89)="M",1,0))+(IF(F89="Sim",1,0)))</f>
        <v/>
      </c>
      <c r="H89" s="6">
        <f>IF(G89="","",IF(G89&gt;=4,"🔴 MQL — ligar 1º (≤15min)",IF(G89&gt;=2,"🟡 Morno — fila + nutrir","⚪ Baixa prior. — fluxo auto")))</f>
        <v/>
      </c>
      <c r="I89" s="7" t="n"/>
      <c r="J89" s="7" t="n"/>
      <c r="K89" s="8">
        <f>IF(G89="","",G89+IF(I89="Sim",2,0)+IF(J89="Sim",3,0))</f>
        <v/>
      </c>
      <c r="L89" s="6">
        <f>IF(K89="","",IF(K89&gt;=8,"🟢 Quente — oferta cheia, fechar na hora",IF(K89&gt;=5,"🟡 Morno — entrada baixa + 12x","⚪ Nutrir — prova social + Método Reverse antes")))</f>
        <v/>
      </c>
    </row>
    <row r="90">
      <c r="A90" s="6" t="inlineStr">
        <is>
          <t>Felipe Viana de Souza</t>
        </is>
      </c>
      <c r="B90" s="7" t="n">
        <v>54</v>
      </c>
      <c r="C90" s="7" t="n">
        <v>10</v>
      </c>
      <c r="D90" s="7" t="inlineStr">
        <is>
          <t>Serviços gerais / Doméstica / Cozinheira</t>
        </is>
      </c>
      <c r="E90" s="7" t="inlineStr">
        <is>
          <t>M</t>
        </is>
      </c>
      <c r="F90" s="7" t="inlineStr">
        <is>
          <t>Não</t>
        </is>
      </c>
      <c r="G90" s="8">
        <f>IF(B90="","",(IF(B90&gt;=60,2,IF(B90&gt;=45,1,0)))+(IF(C90="",0,IF(C90&gt;=10,2,IF(C90&gt;=4,1,IF(C90&lt;1,-1,0)))))+(IFERROR(VLOOKUP(D90,REF!$A$2:$B$14,2,FALSE),0))+(IF(UPPER(E90)="M",1,0))+(IF(F90="Sim",1,0)))</f>
        <v/>
      </c>
      <c r="H90" s="6">
        <f>IF(G90="","",IF(G90&gt;=4,"🔴 MQL — ligar 1º (≤15min)",IF(G90&gt;=2,"🟡 Morno — fila + nutrir","⚪ Baixa prior. — fluxo auto")))</f>
        <v/>
      </c>
      <c r="I90" s="7" t="n"/>
      <c r="J90" s="7" t="n"/>
      <c r="K90" s="8">
        <f>IF(G90="","",G90+IF(I90="Sim",2,0)+IF(J90="Sim",3,0))</f>
        <v/>
      </c>
      <c r="L90" s="6">
        <f>IF(K90="","",IF(K90&gt;=8,"🟢 Quente — oferta cheia, fechar na hora",IF(K90&gt;=5,"🟡 Morno — entrada baixa + 12x","⚪ Nutrir — prova social + Método Reverse antes")))</f>
        <v/>
      </c>
    </row>
    <row r="91">
      <c r="A91" s="6" t="inlineStr">
        <is>
          <t>Silvino José de Oliveira</t>
        </is>
      </c>
      <c r="B91" s="7" t="n">
        <v>58</v>
      </c>
      <c r="C91" s="7" t="n">
        <v>4</v>
      </c>
      <c r="D91" s="7" t="inlineStr">
        <is>
          <t>Outro / Não informado</t>
        </is>
      </c>
      <c r="E91" s="7" t="inlineStr">
        <is>
          <t>M</t>
        </is>
      </c>
      <c r="F91" s="7" t="inlineStr">
        <is>
          <t>Não</t>
        </is>
      </c>
      <c r="G91" s="8">
        <f>IF(B91="","",(IF(B91&gt;=60,2,IF(B91&gt;=45,1,0)))+(IF(C91="",0,IF(C91&gt;=10,2,IF(C91&gt;=4,1,IF(C91&lt;1,-1,0)))))+(IFERROR(VLOOKUP(D91,REF!$A$2:$B$14,2,FALSE),0))+(IF(UPPER(E91)="M",1,0))+(IF(F91="Sim",1,0)))</f>
        <v/>
      </c>
      <c r="H91" s="6">
        <f>IF(G91="","",IF(G91&gt;=4,"🔴 MQL — ligar 1º (≤15min)",IF(G91&gt;=2,"🟡 Morno — fila + nutrir","⚪ Baixa prior. — fluxo auto")))</f>
        <v/>
      </c>
      <c r="I91" s="7" t="n"/>
      <c r="J91" s="7" t="n"/>
      <c r="K91" s="8">
        <f>IF(G91="","",G91+IF(I91="Sim",2,0)+IF(J91="Sim",3,0))</f>
        <v/>
      </c>
      <c r="L91" s="6">
        <f>IF(K91="","",IF(K91&gt;=8,"🟢 Quente — oferta cheia, fechar na hora",IF(K91&gt;=5,"🟡 Morno — entrada baixa + 12x","⚪ Nutrir — prova social + Método Reverse antes")))</f>
        <v/>
      </c>
    </row>
    <row r="92">
      <c r="A92" s="6" t="inlineStr">
        <is>
          <t>Vitalina Maria da Conceção</t>
        </is>
      </c>
      <c r="B92" s="7" t="n">
        <v>75</v>
      </c>
      <c r="C92" s="7" t="n">
        <v>10</v>
      </c>
      <c r="D92" s="7" t="inlineStr">
        <is>
          <t>Aposentado (c/ benefício)</t>
        </is>
      </c>
      <c r="E92" s="7" t="inlineStr">
        <is>
          <t>F</t>
        </is>
      </c>
      <c r="F92" s="7" t="inlineStr">
        <is>
          <t>Não</t>
        </is>
      </c>
      <c r="G92" s="8">
        <f>IF(B92="","",(IF(B92&gt;=60,2,IF(B92&gt;=45,1,0)))+(IF(C92="",0,IF(C92&gt;=10,2,IF(C92&gt;=4,1,IF(C92&lt;1,-1,0)))))+(IFERROR(VLOOKUP(D92,REF!$A$2:$B$14,2,FALSE),0))+(IF(UPPER(E92)="M",1,0))+(IF(F92="Sim",1,0)))</f>
        <v/>
      </c>
      <c r="H92" s="6">
        <f>IF(G92="","",IF(G92&gt;=4,"🔴 MQL — ligar 1º (≤15min)",IF(G92&gt;=2,"🟡 Morno — fila + nutrir","⚪ Baixa prior. — fluxo auto")))</f>
        <v/>
      </c>
      <c r="I92" s="7" t="n"/>
      <c r="J92" s="7" t="n"/>
      <c r="K92" s="8">
        <f>IF(G92="","",G92+IF(I92="Sim",2,0)+IF(J92="Sim",3,0))</f>
        <v/>
      </c>
      <c r="L92" s="6">
        <f>IF(K92="","",IF(K92&gt;=8,"🟢 Quente — oferta cheia, fechar na hora",IF(K92&gt;=5,"🟡 Morno — entrada baixa + 12x","⚪ Nutrir — prova social + Método Reverse antes")))</f>
        <v/>
      </c>
    </row>
    <row r="93">
      <c r="A93" s="6" t="inlineStr">
        <is>
          <t>Josineides dos Santos Columbi</t>
        </is>
      </c>
      <c r="B93" s="7" t="n">
        <v>42</v>
      </c>
      <c r="C93" s="7" t="n">
        <v>10</v>
      </c>
      <c r="D93" s="7" t="inlineStr">
        <is>
          <t>Lavrador</t>
        </is>
      </c>
      <c r="E93" s="7" t="inlineStr">
        <is>
          <t>F</t>
        </is>
      </c>
      <c r="F93" s="7" t="inlineStr">
        <is>
          <t>Não</t>
        </is>
      </c>
      <c r="G93" s="8">
        <f>IF(B93="","",(IF(B93&gt;=60,2,IF(B93&gt;=45,1,0)))+(IF(C93="",0,IF(C93&gt;=10,2,IF(C93&gt;=4,1,IF(C93&lt;1,-1,0)))))+(IFERROR(VLOOKUP(D93,REF!$A$2:$B$14,2,FALSE),0))+(IF(UPPER(E93)="M",1,0))+(IF(F93="Sim",1,0)))</f>
        <v/>
      </c>
      <c r="H93" s="6">
        <f>IF(G93="","",IF(G93&gt;=4,"🔴 MQL — ligar 1º (≤15min)",IF(G93&gt;=2,"🟡 Morno — fila + nutrir","⚪ Baixa prior. — fluxo auto")))</f>
        <v/>
      </c>
      <c r="I93" s="7" t="n"/>
      <c r="J93" s="7" t="n"/>
      <c r="K93" s="8">
        <f>IF(G93="","",G93+IF(I93="Sim",2,0)+IF(J93="Sim",3,0))</f>
        <v/>
      </c>
      <c r="L93" s="6">
        <f>IF(K93="","",IF(K93&gt;=8,"🟢 Quente — oferta cheia, fechar na hora",IF(K93&gt;=5,"🟡 Morno — entrada baixa + 12x","⚪ Nutrir — prova social + Método Reverse antes")))</f>
        <v/>
      </c>
    </row>
    <row r="94">
      <c r="A94" s="6" t="inlineStr">
        <is>
          <t>Gilmar Moreira Santos</t>
        </is>
      </c>
      <c r="B94" s="7" t="n">
        <v>69</v>
      </c>
      <c r="C94" s="7" t="n">
        <v>10</v>
      </c>
      <c r="D94" s="7" t="inlineStr">
        <is>
          <t>Aposentado (c/ benefício)</t>
        </is>
      </c>
      <c r="E94" s="7" t="inlineStr">
        <is>
          <t>M</t>
        </is>
      </c>
      <c r="F94" s="7" t="inlineStr">
        <is>
          <t>Sim</t>
        </is>
      </c>
      <c r="G94" s="8">
        <f>IF(B94="","",(IF(B94&gt;=60,2,IF(B94&gt;=45,1,0)))+(IF(C94="",0,IF(C94&gt;=10,2,IF(C94&gt;=4,1,IF(C94&lt;1,-1,0)))))+(IFERROR(VLOOKUP(D94,REF!$A$2:$B$14,2,FALSE),0))+(IF(UPPER(E94)="M",1,0))+(IF(F94="Sim",1,0)))</f>
        <v/>
      </c>
      <c r="H94" s="6">
        <f>IF(G94="","",IF(G94&gt;=4,"🔴 MQL — ligar 1º (≤15min)",IF(G94&gt;=2,"🟡 Morno — fila + nutrir","⚪ Baixa prior. — fluxo auto")))</f>
        <v/>
      </c>
      <c r="I94" s="7" t="n"/>
      <c r="J94" s="7" t="n"/>
      <c r="K94" s="8">
        <f>IF(G94="","",G94+IF(I94="Sim",2,0)+IF(J94="Sim",3,0))</f>
        <v/>
      </c>
      <c r="L94" s="6">
        <f>IF(K94="","",IF(K94&gt;=8,"🟢 Quente — oferta cheia, fechar na hora",IF(K94&gt;=5,"🟡 Morno — entrada baixa + 12x","⚪ Nutrir — prova social + Método Reverse antes")))</f>
        <v/>
      </c>
    </row>
    <row r="95">
      <c r="A95" s="6" t="inlineStr">
        <is>
          <t>Edvaldo Alves da Silva</t>
        </is>
      </c>
      <c r="B95" s="7" t="n">
        <v>68</v>
      </c>
      <c r="C95" s="7" t="n">
        <v>15</v>
      </c>
      <c r="D95" s="7" t="inlineStr">
        <is>
          <t>Autônomo / Informal intermitente</t>
        </is>
      </c>
      <c r="E95" s="7" t="inlineStr">
        <is>
          <t>M</t>
        </is>
      </c>
      <c r="F95" s="7" t="inlineStr">
        <is>
          <t>Sim</t>
        </is>
      </c>
      <c r="G95" s="8">
        <f>IF(B95="","",(IF(B95&gt;=60,2,IF(B95&gt;=45,1,0)))+(IF(C95="",0,IF(C95&gt;=10,2,IF(C95&gt;=4,1,IF(C95&lt;1,-1,0)))))+(IFERROR(VLOOKUP(D95,REF!$A$2:$B$14,2,FALSE),0))+(IF(UPPER(E95)="M",1,0))+(IF(F95="Sim",1,0)))</f>
        <v/>
      </c>
      <c r="H95" s="6">
        <f>IF(G95="","",IF(G95&gt;=4,"🔴 MQL — ligar 1º (≤15min)",IF(G95&gt;=2,"🟡 Morno — fila + nutrir","⚪ Baixa prior. — fluxo auto")))</f>
        <v/>
      </c>
      <c r="I95" s="7" t="n"/>
      <c r="J95" s="7" t="n"/>
      <c r="K95" s="8">
        <f>IF(G95="","",G95+IF(I95="Sim",2,0)+IF(J95="Sim",3,0))</f>
        <v/>
      </c>
      <c r="L95" s="6">
        <f>IF(K95="","",IF(K95&gt;=8,"🟢 Quente — oferta cheia, fechar na hora",IF(K95&gt;=5,"🟡 Morno — entrada baixa + 12x","⚪ Nutrir — prova social + Método Reverse antes")))</f>
        <v/>
      </c>
    </row>
    <row r="96">
      <c r="A96" s="6" t="inlineStr">
        <is>
          <t>José Francisco Oliveira Silva</t>
        </is>
      </c>
      <c r="B96" s="7" t="n">
        <v>56</v>
      </c>
      <c r="C96" s="7" t="n">
        <v>9</v>
      </c>
      <c r="D96" s="7" t="inlineStr">
        <is>
          <t>Professor(a)</t>
        </is>
      </c>
      <c r="E96" s="7" t="inlineStr">
        <is>
          <t>M</t>
        </is>
      </c>
      <c r="F96" s="7" t="inlineStr">
        <is>
          <t>Não</t>
        </is>
      </c>
      <c r="G96" s="8">
        <f>IF(B96="","",(IF(B96&gt;=60,2,IF(B96&gt;=45,1,0)))+(IF(C96="",0,IF(C96&gt;=10,2,IF(C96&gt;=4,1,IF(C96&lt;1,-1,0)))))+(IFERROR(VLOOKUP(D96,REF!$A$2:$B$14,2,FALSE),0))+(IF(UPPER(E96)="M",1,0))+(IF(F96="Sim",1,0)))</f>
        <v/>
      </c>
      <c r="H96" s="6">
        <f>IF(G96="","",IF(G96&gt;=4,"🔴 MQL — ligar 1º (≤15min)",IF(G96&gt;=2,"🟡 Morno — fila + nutrir","⚪ Baixa prior. — fluxo auto")))</f>
        <v/>
      </c>
      <c r="I96" s="7" t="n"/>
      <c r="J96" s="7" t="n"/>
      <c r="K96" s="8">
        <f>IF(G96="","",G96+IF(I96="Sim",2,0)+IF(J96="Sim",3,0))</f>
        <v/>
      </c>
      <c r="L96" s="6">
        <f>IF(K96="","",IF(K96&gt;=8,"🟢 Quente — oferta cheia, fechar na hora",IF(K96&gt;=5,"🟡 Morno — entrada baixa + 12x","⚪ Nutrir — prova social + Método Reverse antes")))</f>
        <v/>
      </c>
    </row>
    <row r="97">
      <c r="A97" s="6" t="inlineStr">
        <is>
          <t>Francisca Da Silva Costa</t>
        </is>
      </c>
      <c r="B97" s="7" t="n">
        <v>74</v>
      </c>
      <c r="C97" s="7" t="n">
        <v>10</v>
      </c>
      <c r="D97" s="7" t="inlineStr">
        <is>
          <t>Aposentado (c/ benefício)</t>
        </is>
      </c>
      <c r="E97" s="7" t="inlineStr">
        <is>
          <t>F</t>
        </is>
      </c>
      <c r="F97" s="7" t="inlineStr">
        <is>
          <t>Sim</t>
        </is>
      </c>
      <c r="G97" s="8">
        <f>IF(B97="","",(IF(B97&gt;=60,2,IF(B97&gt;=45,1,0)))+(IF(C97="",0,IF(C97&gt;=10,2,IF(C97&gt;=4,1,IF(C97&lt;1,-1,0)))))+(IFERROR(VLOOKUP(D97,REF!$A$2:$B$14,2,FALSE),0))+(IF(UPPER(E97)="M",1,0))+(IF(F97="Sim",1,0)))</f>
        <v/>
      </c>
      <c r="H97" s="6">
        <f>IF(G97="","",IF(G97&gt;=4,"🔴 MQL — ligar 1º (≤15min)",IF(G97&gt;=2,"🟡 Morno — fila + nutrir","⚪ Baixa prior. — fluxo auto")))</f>
        <v/>
      </c>
      <c r="I97" s="7" t="n"/>
      <c r="J97" s="7" t="n"/>
      <c r="K97" s="8">
        <f>IF(G97="","",G97+IF(I97="Sim",2,0)+IF(J97="Sim",3,0))</f>
        <v/>
      </c>
      <c r="L97" s="6">
        <f>IF(K97="","",IF(K97&gt;=8,"🟢 Quente — oferta cheia, fechar na hora",IF(K97&gt;=5,"🟡 Morno — entrada baixa + 12x","⚪ Nutrir — prova social + Método Reverse antes")))</f>
        <v/>
      </c>
    </row>
    <row r="98">
      <c r="A98" s="6" t="inlineStr">
        <is>
          <t>Francisco Roossenberg Lopes Magalhães</t>
        </is>
      </c>
      <c r="B98" s="7" t="n">
        <v>41</v>
      </c>
      <c r="C98" s="7" t="n">
        <v>16</v>
      </c>
      <c r="D98" s="7" t="inlineStr">
        <is>
          <t>Comercial / Representante</t>
        </is>
      </c>
      <c r="E98" s="7" t="inlineStr">
        <is>
          <t>M</t>
        </is>
      </c>
      <c r="F98" s="7" t="inlineStr">
        <is>
          <t>Sim</t>
        </is>
      </c>
      <c r="G98" s="8">
        <f>IF(B98="","",(IF(B98&gt;=60,2,IF(B98&gt;=45,1,0)))+(IF(C98="",0,IF(C98&gt;=10,2,IF(C98&gt;=4,1,IF(C98&lt;1,-1,0)))))+(IFERROR(VLOOKUP(D98,REF!$A$2:$B$14,2,FALSE),0))+(IF(UPPER(E98)="M",1,0))+(IF(F98="Sim",1,0)))</f>
        <v/>
      </c>
      <c r="H98" s="6">
        <f>IF(G98="","",IF(G98&gt;=4,"🔴 MQL — ligar 1º (≤15min)",IF(G98&gt;=2,"🟡 Morno — fila + nutrir","⚪ Baixa prior. — fluxo auto")))</f>
        <v/>
      </c>
      <c r="I98" s="7" t="n"/>
      <c r="J98" s="7" t="n"/>
      <c r="K98" s="8">
        <f>IF(G98="","",G98+IF(I98="Sim",2,0)+IF(J98="Sim",3,0))</f>
        <v/>
      </c>
      <c r="L98" s="6">
        <f>IF(K98="","",IF(K98&gt;=8,"🟢 Quente — oferta cheia, fechar na hora",IF(K98&gt;=5,"🟡 Morno — entrada baixa + 12x","⚪ Nutrir — prova social + Método Reverse antes")))</f>
        <v/>
      </c>
    </row>
    <row r="99">
      <c r="A99" s="6" t="inlineStr">
        <is>
          <t>Lídia silvia Mendonça</t>
        </is>
      </c>
      <c r="B99" s="7" t="n">
        <v>65</v>
      </c>
      <c r="C99" s="7" t="n">
        <v>0</v>
      </c>
      <c r="D99" s="7" t="inlineStr">
        <is>
          <t>Dona de casa / Trabalha em casa</t>
        </is>
      </c>
      <c r="E99" s="7" t="inlineStr">
        <is>
          <t>F</t>
        </is>
      </c>
      <c r="F99" s="7" t="inlineStr">
        <is>
          <t>Sim</t>
        </is>
      </c>
      <c r="G99" s="8">
        <f>IF(B99="","",(IF(B99&gt;=60,2,IF(B99&gt;=45,1,0)))+(IF(C99="",0,IF(C99&gt;=10,2,IF(C99&gt;=4,1,IF(C99&lt;1,-1,0)))))+(IFERROR(VLOOKUP(D99,REF!$A$2:$B$14,2,FALSE),0))+(IF(UPPER(E99)="M",1,0))+(IF(F99="Sim",1,0)))</f>
        <v/>
      </c>
      <c r="H99" s="6">
        <f>IF(G99="","",IF(G99&gt;=4,"🔴 MQL — ligar 1º (≤15min)",IF(G99&gt;=2,"🟡 Morno — fila + nutrir","⚪ Baixa prior. — fluxo auto")))</f>
        <v/>
      </c>
      <c r="I99" s="7" t="n"/>
      <c r="J99" s="7" t="n"/>
      <c r="K99" s="8">
        <f>IF(G99="","",G99+IF(I99="Sim",2,0)+IF(J99="Sim",3,0))</f>
        <v/>
      </c>
      <c r="L99" s="6">
        <f>IF(K99="","",IF(K99&gt;=8,"🟢 Quente — oferta cheia, fechar na hora",IF(K99&gt;=5,"🟡 Morno — entrada baixa + 12x","⚪ Nutrir — prova social + Método Reverse antes")))</f>
        <v/>
      </c>
    </row>
    <row r="100">
      <c r="A100" s="6" t="inlineStr">
        <is>
          <t>Silvio Pereira de Silva</t>
        </is>
      </c>
      <c r="B100" s="7" t="n">
        <v>48</v>
      </c>
      <c r="C100" s="7" t="n">
        <v>15</v>
      </c>
      <c r="D100" s="7" t="inlineStr">
        <is>
          <t>Motorista</t>
        </is>
      </c>
      <c r="E100" s="7" t="inlineStr">
        <is>
          <t>M</t>
        </is>
      </c>
      <c r="F100" s="7" t="inlineStr">
        <is>
          <t>Sim</t>
        </is>
      </c>
      <c r="G100" s="8">
        <f>IF(B100="","",(IF(B100&gt;=60,2,IF(B100&gt;=45,1,0)))+(IF(C100="",0,IF(C100&gt;=10,2,IF(C100&gt;=4,1,IF(C100&lt;1,-1,0)))))+(IFERROR(VLOOKUP(D100,REF!$A$2:$B$14,2,FALSE),0))+(IF(UPPER(E100)="M",1,0))+(IF(F100="Sim",1,0)))</f>
        <v/>
      </c>
      <c r="H100" s="6">
        <f>IF(G100="","",IF(G100&gt;=4,"🔴 MQL — ligar 1º (≤15min)",IF(G100&gt;=2,"🟡 Morno — fila + nutrir","⚪ Baixa prior. — fluxo auto")))</f>
        <v/>
      </c>
      <c r="I100" s="7" t="n"/>
      <c r="J100" s="7" t="n"/>
      <c r="K100" s="8">
        <f>IF(G100="","",G100+IF(I100="Sim",2,0)+IF(J100="Sim",3,0))</f>
        <v/>
      </c>
      <c r="L100" s="6">
        <f>IF(K100="","",IF(K100&gt;=8,"🟢 Quente — oferta cheia, fechar na hora",IF(K100&gt;=5,"🟡 Morno — entrada baixa + 12x","⚪ Nutrir — prova social + Método Reverse antes")))</f>
        <v/>
      </c>
    </row>
    <row r="101">
      <c r="A101" s="6" t="inlineStr">
        <is>
          <t>Maria Rosilene Da Conceição Amorim</t>
        </is>
      </c>
      <c r="B101" s="7" t="n">
        <v>60</v>
      </c>
      <c r="C101" s="7" t="n">
        <v>8</v>
      </c>
      <c r="D101" s="7" t="inlineStr">
        <is>
          <t>Dona de casa / Trabalha em casa</t>
        </is>
      </c>
      <c r="E101" s="7" t="inlineStr">
        <is>
          <t>F</t>
        </is>
      </c>
      <c r="F101" s="7" t="inlineStr">
        <is>
          <t>Não</t>
        </is>
      </c>
      <c r="G101" s="8">
        <f>IF(B101="","",(IF(B101&gt;=60,2,IF(B101&gt;=45,1,0)))+(IF(C101="",0,IF(C101&gt;=10,2,IF(C101&gt;=4,1,IF(C101&lt;1,-1,0)))))+(IFERROR(VLOOKUP(D101,REF!$A$2:$B$14,2,FALSE),0))+(IF(UPPER(E101)="M",1,0))+(IF(F101="Sim",1,0)))</f>
        <v/>
      </c>
      <c r="H101" s="6">
        <f>IF(G101="","",IF(G101&gt;=4,"🔴 MQL — ligar 1º (≤15min)",IF(G101&gt;=2,"🟡 Morno — fila + nutrir","⚪ Baixa prior. — fluxo auto")))</f>
        <v/>
      </c>
      <c r="I101" s="7" t="n"/>
      <c r="J101" s="7" t="n"/>
      <c r="K101" s="8">
        <f>IF(G101="","",G101+IF(I101="Sim",2,0)+IF(J101="Sim",3,0))</f>
        <v/>
      </c>
      <c r="L101" s="6">
        <f>IF(K101="","",IF(K101&gt;=8,"🟢 Quente — oferta cheia, fechar na hora",IF(K101&gt;=5,"🟡 Morno — entrada baixa + 12x","⚪ Nutrir — prova social + Método Reverse antes")))</f>
        <v/>
      </c>
    </row>
    <row r="102">
      <c r="A102" s="6" t="inlineStr">
        <is>
          <t>Marcia Cristiane Dos Santos Carvalho</t>
        </is>
      </c>
      <c r="B102" s="7" t="n">
        <v>53</v>
      </c>
      <c r="C102" s="7" t="n">
        <v>2025</v>
      </c>
      <c r="D102" s="7" t="inlineStr">
        <is>
          <t>Professor(a)</t>
        </is>
      </c>
      <c r="E102" s="7" t="inlineStr">
        <is>
          <t>F</t>
        </is>
      </c>
      <c r="F102" s="7" t="inlineStr">
        <is>
          <t>Não</t>
        </is>
      </c>
      <c r="G102" s="8">
        <f>IF(B102="","",(IF(B102&gt;=60,2,IF(B102&gt;=45,1,0)))+(IF(C102="",0,IF(C102&gt;=10,2,IF(C102&gt;=4,1,IF(C102&lt;1,-1,0)))))+(IFERROR(VLOOKUP(D102,REF!$A$2:$B$14,2,FALSE),0))+(IF(UPPER(E102)="M",1,0))+(IF(F102="Sim",1,0)))</f>
        <v/>
      </c>
      <c r="H102" s="6">
        <f>IF(G102="","",IF(G102&gt;=4,"🔴 MQL — ligar 1º (≤15min)",IF(G102&gt;=2,"🟡 Morno — fila + nutrir","⚪ Baixa prior. — fluxo auto")))</f>
        <v/>
      </c>
      <c r="I102" s="7" t="n"/>
      <c r="J102" s="7" t="n"/>
      <c r="K102" s="8">
        <f>IF(G102="","",G102+IF(I102="Sim",2,0)+IF(J102="Sim",3,0))</f>
        <v/>
      </c>
      <c r="L102" s="6">
        <f>IF(K102="","",IF(K102&gt;=8,"🟢 Quente — oferta cheia, fechar na hora",IF(K102&gt;=5,"🟡 Morno — entrada baixa + 12x","⚪ Nutrir — prova social + Método Reverse antes")))</f>
        <v/>
      </c>
    </row>
    <row r="103">
      <c r="A103" s="6" t="inlineStr">
        <is>
          <t>Francisco Nogueira de Sousa</t>
        </is>
      </c>
      <c r="B103" s="7" t="n">
        <v>63</v>
      </c>
      <c r="C103" s="7" t="n">
        <v>5</v>
      </c>
      <c r="D103" s="7" t="inlineStr">
        <is>
          <t>Lavrador</t>
        </is>
      </c>
      <c r="E103" s="7" t="inlineStr">
        <is>
          <t>M</t>
        </is>
      </c>
      <c r="F103" s="7" t="inlineStr">
        <is>
          <t>Não</t>
        </is>
      </c>
      <c r="G103" s="8">
        <f>IF(B103="","",(IF(B103&gt;=60,2,IF(B103&gt;=45,1,0)))+(IF(C103="",0,IF(C103&gt;=10,2,IF(C103&gt;=4,1,IF(C103&lt;1,-1,0)))))+(IFERROR(VLOOKUP(D103,REF!$A$2:$B$14,2,FALSE),0))+(IF(UPPER(E103)="M",1,0))+(IF(F103="Sim",1,0)))</f>
        <v/>
      </c>
      <c r="H103" s="6">
        <f>IF(G103="","",IF(G103&gt;=4,"🔴 MQL — ligar 1º (≤15min)",IF(G103&gt;=2,"🟡 Morno — fila + nutrir","⚪ Baixa prior. — fluxo auto")))</f>
        <v/>
      </c>
      <c r="I103" s="7" t="n"/>
      <c r="J103" s="7" t="n"/>
      <c r="K103" s="8">
        <f>IF(G103="","",G103+IF(I103="Sim",2,0)+IF(J103="Sim",3,0))</f>
        <v/>
      </c>
      <c r="L103" s="6">
        <f>IF(K103="","",IF(K103&gt;=8,"🟢 Quente — oferta cheia, fechar na hora",IF(K103&gt;=5,"🟡 Morno — entrada baixa + 12x","⚪ Nutrir — prova social + Método Reverse antes")))</f>
        <v/>
      </c>
    </row>
    <row r="104">
      <c r="A104" s="6" t="inlineStr">
        <is>
          <t>Jeremias Lima de Alencar</t>
        </is>
      </c>
      <c r="B104" s="7" t="n">
        <v>56</v>
      </c>
      <c r="C104" s="7" t="n">
        <v>1</v>
      </c>
      <c r="D104" s="7" t="inlineStr">
        <is>
          <t>Motorista</t>
        </is>
      </c>
      <c r="E104" s="7" t="inlineStr">
        <is>
          <t>M</t>
        </is>
      </c>
      <c r="F104" s="7" t="inlineStr">
        <is>
          <t>Sim</t>
        </is>
      </c>
      <c r="G104" s="8">
        <f>IF(B104="","",(IF(B104&gt;=60,2,IF(B104&gt;=45,1,0)))+(IF(C104="",0,IF(C104&gt;=10,2,IF(C104&gt;=4,1,IF(C104&lt;1,-1,0)))))+(IFERROR(VLOOKUP(D104,REF!$A$2:$B$14,2,FALSE),0))+(IF(UPPER(E104)="M",1,0))+(IF(F104="Sim",1,0)))</f>
        <v/>
      </c>
      <c r="H104" s="6">
        <f>IF(G104="","",IF(G104&gt;=4,"🔴 MQL — ligar 1º (≤15min)",IF(G104&gt;=2,"🟡 Morno — fila + nutrir","⚪ Baixa prior. — fluxo auto")))</f>
        <v/>
      </c>
      <c r="I104" s="7" t="n"/>
      <c r="J104" s="7" t="n"/>
      <c r="K104" s="8">
        <f>IF(G104="","",G104+IF(I104="Sim",2,0)+IF(J104="Sim",3,0))</f>
        <v/>
      </c>
      <c r="L104" s="6">
        <f>IF(K104="","",IF(K104&gt;=8,"🟢 Quente — oferta cheia, fechar na hora",IF(K104&gt;=5,"🟡 Morno — entrada baixa + 12x","⚪ Nutrir — prova social + Método Reverse antes")))</f>
        <v/>
      </c>
    </row>
    <row r="105">
      <c r="A105" s="6" t="inlineStr">
        <is>
          <t>Maria Francisca Barroso Moraes</t>
        </is>
      </c>
      <c r="B105" s="7" t="n">
        <v>65</v>
      </c>
      <c r="C105" s="7" t="n">
        <v>6</v>
      </c>
      <c r="D105" s="7" t="inlineStr">
        <is>
          <t>Professor(a)</t>
        </is>
      </c>
      <c r="E105" s="7" t="inlineStr">
        <is>
          <t>F</t>
        </is>
      </c>
      <c r="F105" s="7" t="inlineStr">
        <is>
          <t>Não</t>
        </is>
      </c>
      <c r="G105" s="8">
        <f>IF(B105="","",(IF(B105&gt;=60,2,IF(B105&gt;=45,1,0)))+(IF(C105="",0,IF(C105&gt;=10,2,IF(C105&gt;=4,1,IF(C105&lt;1,-1,0)))))+(IFERROR(VLOOKUP(D105,REF!$A$2:$B$14,2,FALSE),0))+(IF(UPPER(E105)="M",1,0))+(IF(F105="Sim",1,0)))</f>
        <v/>
      </c>
      <c r="H105" s="6">
        <f>IF(G105="","",IF(G105&gt;=4,"🔴 MQL — ligar 1º (≤15min)",IF(G105&gt;=2,"🟡 Morno — fila + nutrir","⚪ Baixa prior. — fluxo auto")))</f>
        <v/>
      </c>
      <c r="I105" s="7" t="n"/>
      <c r="J105" s="7" t="n"/>
      <c r="K105" s="8">
        <f>IF(G105="","",G105+IF(I105="Sim",2,0)+IF(J105="Sim",3,0))</f>
        <v/>
      </c>
      <c r="L105" s="6">
        <f>IF(K105="","",IF(K105&gt;=8,"🟢 Quente — oferta cheia, fechar na hora",IF(K105&gt;=5,"🟡 Morno — entrada baixa + 12x","⚪ Nutrir — prova social + Método Reverse antes")))</f>
        <v/>
      </c>
    </row>
    <row r="106">
      <c r="A106" s="6" t="inlineStr">
        <is>
          <t>Gilson Barbosa Sepulvida</t>
        </is>
      </c>
      <c r="B106" s="7" t="n">
        <v>50</v>
      </c>
      <c r="C106" s="7" t="n">
        <v>9</v>
      </c>
      <c r="D106" s="7" t="inlineStr">
        <is>
          <t>Comercial / Representante</t>
        </is>
      </c>
      <c r="E106" s="7" t="inlineStr">
        <is>
          <t>M</t>
        </is>
      </c>
      <c r="F106" s="7" t="inlineStr">
        <is>
          <t>Sim</t>
        </is>
      </c>
      <c r="G106" s="8">
        <f>IF(B106="","",(IF(B106&gt;=60,2,IF(B106&gt;=45,1,0)))+(IF(C106="",0,IF(C106&gt;=10,2,IF(C106&gt;=4,1,IF(C106&lt;1,-1,0)))))+(IFERROR(VLOOKUP(D106,REF!$A$2:$B$14,2,FALSE),0))+(IF(UPPER(E106)="M",1,0))+(IF(F106="Sim",1,0)))</f>
        <v/>
      </c>
      <c r="H106" s="6">
        <f>IF(G106="","",IF(G106&gt;=4,"🔴 MQL — ligar 1º (≤15min)",IF(G106&gt;=2,"🟡 Morno — fila + nutrir","⚪ Baixa prior. — fluxo auto")))</f>
        <v/>
      </c>
      <c r="I106" s="7" t="n"/>
      <c r="J106" s="7" t="n"/>
      <c r="K106" s="8">
        <f>IF(G106="","",G106+IF(I106="Sim",2,0)+IF(J106="Sim",3,0))</f>
        <v/>
      </c>
      <c r="L106" s="6">
        <f>IF(K106="","",IF(K106&gt;=8,"🟢 Quente — oferta cheia, fechar na hora",IF(K106&gt;=5,"🟡 Morno — entrada baixa + 12x","⚪ Nutrir — prova social + Método Reverse antes")))</f>
        <v/>
      </c>
    </row>
    <row r="107">
      <c r="A107" s="6" t="inlineStr">
        <is>
          <t>Flávio Ferreira Tavares</t>
        </is>
      </c>
      <c r="B107" s="7" t="n">
        <v>47</v>
      </c>
      <c r="C107" s="7" t="n">
        <v>5</v>
      </c>
      <c r="D107" s="7" t="inlineStr">
        <is>
          <t>Professor(a)</t>
        </is>
      </c>
      <c r="E107" s="7" t="inlineStr">
        <is>
          <t>M</t>
        </is>
      </c>
      <c r="F107" s="7" t="inlineStr">
        <is>
          <t>Sim</t>
        </is>
      </c>
      <c r="G107" s="8">
        <f>IF(B107="","",(IF(B107&gt;=60,2,IF(B107&gt;=45,1,0)))+(IF(C107="",0,IF(C107&gt;=10,2,IF(C107&gt;=4,1,IF(C107&lt;1,-1,0)))))+(IFERROR(VLOOKUP(D107,REF!$A$2:$B$14,2,FALSE),0))+(IF(UPPER(E107)="M",1,0))+(IF(F107="Sim",1,0)))</f>
        <v/>
      </c>
      <c r="H107" s="6">
        <f>IF(G107="","",IF(G107&gt;=4,"🔴 MQL — ligar 1º (≤15min)",IF(G107&gt;=2,"🟡 Morno — fila + nutrir","⚪ Baixa prior. — fluxo auto")))</f>
        <v/>
      </c>
      <c r="I107" s="7" t="n"/>
      <c r="J107" s="7" t="n"/>
      <c r="K107" s="8">
        <f>IF(G107="","",G107+IF(I107="Sim",2,0)+IF(J107="Sim",3,0))</f>
        <v/>
      </c>
      <c r="L107" s="6">
        <f>IF(K107="","",IF(K107&gt;=8,"🟢 Quente — oferta cheia, fechar na hora",IF(K107&gt;=5,"🟡 Morno — entrada baixa + 12x","⚪ Nutrir — prova social + Método Reverse antes")))</f>
        <v/>
      </c>
    </row>
    <row r="108">
      <c r="A108" s="6" t="inlineStr">
        <is>
          <t>Maria de Lurdes Gomes</t>
        </is>
      </c>
      <c r="B108" s="7" t="n">
        <v>66</v>
      </c>
      <c r="C108" s="7" t="n">
        <v>5</v>
      </c>
      <c r="D108" s="7" t="inlineStr">
        <is>
          <t>Lavrador</t>
        </is>
      </c>
      <c r="E108" s="7" t="inlineStr">
        <is>
          <t>F</t>
        </is>
      </c>
      <c r="F108" s="7" t="inlineStr">
        <is>
          <t>Não</t>
        </is>
      </c>
      <c r="G108" s="8">
        <f>IF(B108="","",(IF(B108&gt;=60,2,IF(B108&gt;=45,1,0)))+(IF(C108="",0,IF(C108&gt;=10,2,IF(C108&gt;=4,1,IF(C108&lt;1,-1,0)))))+(IFERROR(VLOOKUP(D108,REF!$A$2:$B$14,2,FALSE),0))+(IF(UPPER(E108)="M",1,0))+(IF(F108="Sim",1,0)))</f>
        <v/>
      </c>
      <c r="H108" s="6">
        <f>IF(G108="","",IF(G108&gt;=4,"🔴 MQL — ligar 1º (≤15min)",IF(G108&gt;=2,"🟡 Morno — fila + nutrir","⚪ Baixa prior. — fluxo auto")))</f>
        <v/>
      </c>
      <c r="I108" s="7" t="n"/>
      <c r="J108" s="7" t="n"/>
      <c r="K108" s="8">
        <f>IF(G108="","",G108+IF(I108="Sim",2,0)+IF(J108="Sim",3,0))</f>
        <v/>
      </c>
      <c r="L108" s="6">
        <f>IF(K108="","",IF(K108&gt;=8,"🟢 Quente — oferta cheia, fechar na hora",IF(K108&gt;=5,"🟡 Morno — entrada baixa + 12x","⚪ Nutrir — prova social + Método Reverse antes")))</f>
        <v/>
      </c>
    </row>
    <row r="109">
      <c r="A109" s="6" t="inlineStr">
        <is>
          <t>Conceição de Maria de Melo almieda</t>
        </is>
      </c>
      <c r="B109" s="7" t="n">
        <v>73</v>
      </c>
      <c r="C109" s="7" t="n">
        <v>28</v>
      </c>
      <c r="D109" s="7" t="inlineStr">
        <is>
          <t>Aposentado (c/ benefício)</t>
        </is>
      </c>
      <c r="E109" s="7" t="inlineStr">
        <is>
          <t>F</t>
        </is>
      </c>
      <c r="F109" s="7" t="inlineStr">
        <is>
          <t>Não</t>
        </is>
      </c>
      <c r="G109" s="8">
        <f>IF(B109="","",(IF(B109&gt;=60,2,IF(B109&gt;=45,1,0)))+(IF(C109="",0,IF(C109&gt;=10,2,IF(C109&gt;=4,1,IF(C109&lt;1,-1,0)))))+(IFERROR(VLOOKUP(D109,REF!$A$2:$B$14,2,FALSE),0))+(IF(UPPER(E109)="M",1,0))+(IF(F109="Sim",1,0)))</f>
        <v/>
      </c>
      <c r="H109" s="6">
        <f>IF(G109="","",IF(G109&gt;=4,"🔴 MQL — ligar 1º (≤15min)",IF(G109&gt;=2,"🟡 Morno — fila + nutrir","⚪ Baixa prior. — fluxo auto")))</f>
        <v/>
      </c>
      <c r="I109" s="7" t="n"/>
      <c r="J109" s="7" t="n"/>
      <c r="K109" s="8">
        <f>IF(G109="","",G109+IF(I109="Sim",2,0)+IF(J109="Sim",3,0))</f>
        <v/>
      </c>
      <c r="L109" s="6">
        <f>IF(K109="","",IF(K109&gt;=8,"🟢 Quente — oferta cheia, fechar na hora",IF(K109&gt;=5,"🟡 Morno — entrada baixa + 12x","⚪ Nutrir — prova social + Método Reverse antes")))</f>
        <v/>
      </c>
    </row>
    <row r="110">
      <c r="A110" s="6" t="inlineStr">
        <is>
          <t>Lúcio André Geleno Simões</t>
        </is>
      </c>
      <c r="B110" s="7" t="n">
        <v>45</v>
      </c>
      <c r="C110" s="7" t="n">
        <v>7</v>
      </c>
      <c r="D110" s="7" t="inlineStr">
        <is>
          <t>Servidor / Func. público</t>
        </is>
      </c>
      <c r="E110" s="7" t="inlineStr">
        <is>
          <t>M</t>
        </is>
      </c>
      <c r="F110" s="7" t="inlineStr">
        <is>
          <t>Não</t>
        </is>
      </c>
      <c r="G110" s="8">
        <f>IF(B110="","",(IF(B110&gt;=60,2,IF(B110&gt;=45,1,0)))+(IF(C110="",0,IF(C110&gt;=10,2,IF(C110&gt;=4,1,IF(C110&lt;1,-1,0)))))+(IFERROR(VLOOKUP(D110,REF!$A$2:$B$14,2,FALSE),0))+(IF(UPPER(E110)="M",1,0))+(IF(F110="Sim",1,0)))</f>
        <v/>
      </c>
      <c r="H110" s="6">
        <f>IF(G110="","",IF(G110&gt;=4,"🔴 MQL — ligar 1º (≤15min)",IF(G110&gt;=2,"🟡 Morno — fila + nutrir","⚪ Baixa prior. — fluxo auto")))</f>
        <v/>
      </c>
      <c r="I110" s="7" t="n"/>
      <c r="J110" s="7" t="n"/>
      <c r="K110" s="8">
        <f>IF(G110="","",G110+IF(I110="Sim",2,0)+IF(J110="Sim",3,0))</f>
        <v/>
      </c>
      <c r="L110" s="6">
        <f>IF(K110="","",IF(K110&gt;=8,"🟢 Quente — oferta cheia, fechar na hora",IF(K110&gt;=5,"🟡 Morno — entrada baixa + 12x","⚪ Nutrir — prova social + Método Reverse antes")))</f>
        <v/>
      </c>
    </row>
    <row r="111">
      <c r="A111" s="6" t="inlineStr">
        <is>
          <t>Wanderson Gleyson Da Silva Oliveira</t>
        </is>
      </c>
      <c r="B111" s="7" t="n">
        <v>41</v>
      </c>
      <c r="C111" s="7" t="n">
        <v>0</v>
      </c>
      <c r="D111" s="7" t="inlineStr">
        <is>
          <t>Motorista</t>
        </is>
      </c>
      <c r="E111" s="7" t="inlineStr">
        <is>
          <t>M</t>
        </is>
      </c>
      <c r="F111" s="7" t="inlineStr">
        <is>
          <t>Sim</t>
        </is>
      </c>
      <c r="G111" s="8">
        <f>IF(B111="","",(IF(B111&gt;=60,2,IF(B111&gt;=45,1,0)))+(IF(C111="",0,IF(C111&gt;=10,2,IF(C111&gt;=4,1,IF(C111&lt;1,-1,0)))))+(IFERROR(VLOOKUP(D111,REF!$A$2:$B$14,2,FALSE),0))+(IF(UPPER(E111)="M",1,0))+(IF(F111="Sim",1,0)))</f>
        <v/>
      </c>
      <c r="H111" s="6">
        <f>IF(G111="","",IF(G111&gt;=4,"🔴 MQL — ligar 1º (≤15min)",IF(G111&gt;=2,"🟡 Morno — fila + nutrir","⚪ Baixa prior. — fluxo auto")))</f>
        <v/>
      </c>
      <c r="I111" s="7" t="n"/>
      <c r="J111" s="7" t="n"/>
      <c r="K111" s="8">
        <f>IF(G111="","",G111+IF(I111="Sim",2,0)+IF(J111="Sim",3,0))</f>
        <v/>
      </c>
      <c r="L111" s="6">
        <f>IF(K111="","",IF(K111&gt;=8,"🟢 Quente — oferta cheia, fechar na hora",IF(K111&gt;=5,"🟡 Morno — entrada baixa + 12x","⚪ Nutrir — prova social + Método Reverse antes")))</f>
        <v/>
      </c>
    </row>
    <row r="112">
      <c r="A112" s="6" t="inlineStr">
        <is>
          <t>Lineide Maria Ribeiro De Sousa Rodrigues</t>
        </is>
      </c>
      <c r="B112" s="7" t="n">
        <v>52</v>
      </c>
      <c r="C112" s="7" t="n">
        <v>2</v>
      </c>
      <c r="D112" s="7" t="inlineStr">
        <is>
          <t>Outro / Não informado</t>
        </is>
      </c>
      <c r="E112" s="7" t="inlineStr">
        <is>
          <t>F</t>
        </is>
      </c>
      <c r="F112" s="7" t="inlineStr">
        <is>
          <t>Não</t>
        </is>
      </c>
      <c r="G112" s="8">
        <f>IF(B112="","",(IF(B112&gt;=60,2,IF(B112&gt;=45,1,0)))+(IF(C112="",0,IF(C112&gt;=10,2,IF(C112&gt;=4,1,IF(C112&lt;1,-1,0)))))+(IFERROR(VLOOKUP(D112,REF!$A$2:$B$14,2,FALSE),0))+(IF(UPPER(E112)="M",1,0))+(IF(F112="Sim",1,0)))</f>
        <v/>
      </c>
      <c r="H112" s="6">
        <f>IF(G112="","",IF(G112&gt;=4,"🔴 MQL — ligar 1º (≤15min)",IF(G112&gt;=2,"🟡 Morno — fila + nutrir","⚪ Baixa prior. — fluxo auto")))</f>
        <v/>
      </c>
      <c r="I112" s="7" t="n"/>
      <c r="J112" s="7" t="n"/>
      <c r="K112" s="8">
        <f>IF(G112="","",G112+IF(I112="Sim",2,0)+IF(J112="Sim",3,0))</f>
        <v/>
      </c>
      <c r="L112" s="6">
        <f>IF(K112="","",IF(K112&gt;=8,"🟢 Quente — oferta cheia, fechar na hora",IF(K112&gt;=5,"🟡 Morno — entrada baixa + 12x","⚪ Nutrir — prova social + Método Reverse antes")))</f>
        <v/>
      </c>
    </row>
    <row r="113">
      <c r="A113" s="6" t="inlineStr">
        <is>
          <t>Francisco Das Chagas Alves Dos Santos</t>
        </is>
      </c>
      <c r="B113" s="7" t="n">
        <v>44</v>
      </c>
      <c r="C113" s="7" t="n">
        <v>20</v>
      </c>
      <c r="D113" s="7" t="inlineStr">
        <is>
          <t>Motorista</t>
        </is>
      </c>
      <c r="E113" s="7" t="inlineStr">
        <is>
          <t>M</t>
        </is>
      </c>
      <c r="F113" s="7" t="inlineStr">
        <is>
          <t>Sim</t>
        </is>
      </c>
      <c r="G113" s="8">
        <f>IF(B113="","",(IF(B113&gt;=60,2,IF(B113&gt;=45,1,0)))+(IF(C113="",0,IF(C113&gt;=10,2,IF(C113&gt;=4,1,IF(C113&lt;1,-1,0)))))+(IFERROR(VLOOKUP(D113,REF!$A$2:$B$14,2,FALSE),0))+(IF(UPPER(E113)="M",1,0))+(IF(F113="Sim",1,0)))</f>
        <v/>
      </c>
      <c r="H113" s="6">
        <f>IF(G113="","",IF(G113&gt;=4,"🔴 MQL — ligar 1º (≤15min)",IF(G113&gt;=2,"🟡 Morno — fila + nutrir","⚪ Baixa prior. — fluxo auto")))</f>
        <v/>
      </c>
      <c r="I113" s="7" t="n"/>
      <c r="J113" s="7" t="n"/>
      <c r="K113" s="8">
        <f>IF(G113="","",G113+IF(I113="Sim",2,0)+IF(J113="Sim",3,0))</f>
        <v/>
      </c>
      <c r="L113" s="6">
        <f>IF(K113="","",IF(K113&gt;=8,"🟢 Quente — oferta cheia, fechar na hora",IF(K113&gt;=5,"🟡 Morno — entrada baixa + 12x","⚪ Nutrir — prova social + Método Reverse antes")))</f>
        <v/>
      </c>
    </row>
    <row r="114">
      <c r="A114" s="6" t="inlineStr">
        <is>
          <t>Maria Do Socorro Santos</t>
        </is>
      </c>
      <c r="B114" s="7" t="n">
        <v>57</v>
      </c>
      <c r="C114" s="7" t="n">
        <v>6</v>
      </c>
      <c r="D114" s="7" t="inlineStr">
        <is>
          <t>Autônomo / Informal intermitente</t>
        </is>
      </c>
      <c r="E114" s="7" t="inlineStr">
        <is>
          <t>F</t>
        </is>
      </c>
      <c r="F114" s="7" t="inlineStr">
        <is>
          <t>Não</t>
        </is>
      </c>
      <c r="G114" s="8">
        <f>IF(B114="","",(IF(B114&gt;=60,2,IF(B114&gt;=45,1,0)))+(IF(C114="",0,IF(C114&gt;=10,2,IF(C114&gt;=4,1,IF(C114&lt;1,-1,0)))))+(IFERROR(VLOOKUP(D114,REF!$A$2:$B$14,2,FALSE),0))+(IF(UPPER(E114)="M",1,0))+(IF(F114="Sim",1,0)))</f>
        <v/>
      </c>
      <c r="H114" s="6">
        <f>IF(G114="","",IF(G114&gt;=4,"🔴 MQL — ligar 1º (≤15min)",IF(G114&gt;=2,"🟡 Morno — fila + nutrir","⚪ Baixa prior. — fluxo auto")))</f>
        <v/>
      </c>
      <c r="I114" s="7" t="n"/>
      <c r="J114" s="7" t="n"/>
      <c r="K114" s="8">
        <f>IF(G114="","",G114+IF(I114="Sim",2,0)+IF(J114="Sim",3,0))</f>
        <v/>
      </c>
      <c r="L114" s="6">
        <f>IF(K114="","",IF(K114&gt;=8,"🟢 Quente — oferta cheia, fechar na hora",IF(K114&gt;=5,"🟡 Morno — entrada baixa + 12x","⚪ Nutrir — prova social + Método Reverse antes")))</f>
        <v/>
      </c>
    </row>
    <row r="115">
      <c r="A115" s="6" t="inlineStr">
        <is>
          <t>Maria Tatiana da Rocha</t>
        </is>
      </c>
      <c r="B115" s="7" t="n">
        <v>46</v>
      </c>
      <c r="C115" s="7" t="n">
        <v>0.2</v>
      </c>
      <c r="D115" s="7" t="inlineStr">
        <is>
          <t>Serviços gerais / Doméstica / Cozinheira</t>
        </is>
      </c>
      <c r="E115" s="7" t="inlineStr">
        <is>
          <t>F</t>
        </is>
      </c>
      <c r="F115" s="7" t="inlineStr">
        <is>
          <t>Não</t>
        </is>
      </c>
      <c r="G115" s="8">
        <f>IF(B115="","",(IF(B115&gt;=60,2,IF(B115&gt;=45,1,0)))+(IF(C115="",0,IF(C115&gt;=10,2,IF(C115&gt;=4,1,IF(C115&lt;1,-1,0)))))+(IFERROR(VLOOKUP(D115,REF!$A$2:$B$14,2,FALSE),0))+(IF(UPPER(E115)="M",1,0))+(IF(F115="Sim",1,0)))</f>
        <v/>
      </c>
      <c r="H115" s="6">
        <f>IF(G115="","",IF(G115&gt;=4,"🔴 MQL — ligar 1º (≤15min)",IF(G115&gt;=2,"🟡 Morno — fila + nutrir","⚪ Baixa prior. — fluxo auto")))</f>
        <v/>
      </c>
      <c r="I115" s="7" t="n"/>
      <c r="J115" s="7" t="n"/>
      <c r="K115" s="8">
        <f>IF(G115="","",G115+IF(I115="Sim",2,0)+IF(J115="Sim",3,0))</f>
        <v/>
      </c>
      <c r="L115" s="6">
        <f>IF(K115="","",IF(K115&gt;=8,"🟢 Quente — oferta cheia, fechar na hora",IF(K115&gt;=5,"🟡 Morno — entrada baixa + 12x","⚪ Nutrir — prova social + Método Reverse antes")))</f>
        <v/>
      </c>
    </row>
    <row r="116">
      <c r="A116" s="6" t="inlineStr">
        <is>
          <t>Marilene Aquino Da Silva</t>
        </is>
      </c>
      <c r="B116" s="7" t="n">
        <v>64</v>
      </c>
      <c r="C116" s="7" t="n">
        <v>20</v>
      </c>
      <c r="D116" s="7" t="inlineStr">
        <is>
          <t>Lavrador</t>
        </is>
      </c>
      <c r="E116" s="7" t="inlineStr">
        <is>
          <t>F</t>
        </is>
      </c>
      <c r="F116" s="7" t="inlineStr">
        <is>
          <t>Não</t>
        </is>
      </c>
      <c r="G116" s="8">
        <f>IF(B116="","",(IF(B116&gt;=60,2,IF(B116&gt;=45,1,0)))+(IF(C116="",0,IF(C116&gt;=10,2,IF(C116&gt;=4,1,IF(C116&lt;1,-1,0)))))+(IFERROR(VLOOKUP(D116,REF!$A$2:$B$14,2,FALSE),0))+(IF(UPPER(E116)="M",1,0))+(IF(F116="Sim",1,0)))</f>
        <v/>
      </c>
      <c r="H116" s="6">
        <f>IF(G116="","",IF(G116&gt;=4,"🔴 MQL — ligar 1º (≤15min)",IF(G116&gt;=2,"🟡 Morno — fila + nutrir","⚪ Baixa prior. — fluxo auto")))</f>
        <v/>
      </c>
      <c r="I116" s="7" t="n"/>
      <c r="J116" s="7" t="n"/>
      <c r="K116" s="8">
        <f>IF(G116="","",G116+IF(I116="Sim",2,0)+IF(J116="Sim",3,0))</f>
        <v/>
      </c>
      <c r="L116" s="6">
        <f>IF(K116="","",IF(K116&gt;=8,"🟢 Quente — oferta cheia, fechar na hora",IF(K116&gt;=5,"🟡 Morno — entrada baixa + 12x","⚪ Nutrir — prova social + Método Reverse antes")))</f>
        <v/>
      </c>
    </row>
    <row r="117">
      <c r="A117" s="6" t="inlineStr">
        <is>
          <t>Francisco Ferreira De Sousa</t>
        </is>
      </c>
      <c r="B117" s="7" t="n">
        <v>63</v>
      </c>
      <c r="C117" s="7" t="n">
        <v>6</v>
      </c>
      <c r="D117" s="7" t="inlineStr">
        <is>
          <t>Aposentado (c/ benefício)</t>
        </is>
      </c>
      <c r="E117" s="7" t="inlineStr">
        <is>
          <t>M</t>
        </is>
      </c>
      <c r="F117" s="7" t="inlineStr">
        <is>
          <t>Não</t>
        </is>
      </c>
      <c r="G117" s="8">
        <f>IF(B117="","",(IF(B117&gt;=60,2,IF(B117&gt;=45,1,0)))+(IF(C117="",0,IF(C117&gt;=10,2,IF(C117&gt;=4,1,IF(C117&lt;1,-1,0)))))+(IFERROR(VLOOKUP(D117,REF!$A$2:$B$14,2,FALSE),0))+(IF(UPPER(E117)="M",1,0))+(IF(F117="Sim",1,0)))</f>
        <v/>
      </c>
      <c r="H117" s="6">
        <f>IF(G117="","",IF(G117&gt;=4,"🔴 MQL — ligar 1º (≤15min)",IF(G117&gt;=2,"🟡 Morno — fila + nutrir","⚪ Baixa prior. — fluxo auto")))</f>
        <v/>
      </c>
      <c r="I117" s="7" t="n"/>
      <c r="J117" s="7" t="n"/>
      <c r="K117" s="8">
        <f>IF(G117="","",G117+IF(I117="Sim",2,0)+IF(J117="Sim",3,0))</f>
        <v/>
      </c>
      <c r="L117" s="6">
        <f>IF(K117="","",IF(K117&gt;=8,"🟢 Quente — oferta cheia, fechar na hora",IF(K117&gt;=5,"🟡 Morno — entrada baixa + 12x","⚪ Nutrir — prova social + Método Reverse antes")))</f>
        <v/>
      </c>
    </row>
    <row r="118">
      <c r="A118" s="6" t="n"/>
      <c r="B118" s="7" t="n"/>
      <c r="C118" s="7" t="n"/>
      <c r="D118" s="7" t="n"/>
      <c r="E118" s="7" t="n"/>
      <c r="F118" s="7" t="n"/>
      <c r="G118" s="8">
        <f>IF(B118="","",(IF(B118&gt;=60,2,IF(B118&gt;=45,1,0)))+(IF(C118="",0,IF(C118&gt;=10,2,IF(C118&gt;=4,1,IF(C118&lt;1,-1,0)))))+(IFERROR(VLOOKUP(D118,REF!$A$2:$B$14,2,FALSE),0))+(IF(UPPER(E118)="M",1,0))+(IF(F118="Sim",1,0)))</f>
        <v/>
      </c>
      <c r="H118" s="6">
        <f>IF(G118="","",IF(G118&gt;=4,"🔴 MQL — ligar 1º (≤15min)",IF(G118&gt;=2,"🟡 Morno — fila + nutrir","⚪ Baixa prior. — fluxo auto")))</f>
        <v/>
      </c>
      <c r="I118" s="7" t="n"/>
      <c r="J118" s="7" t="n"/>
      <c r="K118" s="8">
        <f>IF(G118="","",G118+IF(I118="Sim",2,0)+IF(J118="Sim",3,0))</f>
        <v/>
      </c>
      <c r="L118" s="6">
        <f>IF(K118="","",IF(K118&gt;=8,"🟢 Quente — oferta cheia, fechar na hora",IF(K118&gt;=5,"🟡 Morno — entrada baixa + 12x","⚪ Nutrir — prova social + Método Reverse antes")))</f>
        <v/>
      </c>
    </row>
    <row r="119">
      <c r="A119" s="6" t="n"/>
      <c r="B119" s="7" t="n"/>
      <c r="C119" s="7" t="n"/>
      <c r="D119" s="7" t="n"/>
      <c r="E119" s="7" t="n"/>
      <c r="F119" s="7" t="n"/>
      <c r="G119" s="8">
        <f>IF(B119="","",(IF(B119&gt;=60,2,IF(B119&gt;=45,1,0)))+(IF(C119="",0,IF(C119&gt;=10,2,IF(C119&gt;=4,1,IF(C119&lt;1,-1,0)))))+(IFERROR(VLOOKUP(D119,REF!$A$2:$B$14,2,FALSE),0))+(IF(UPPER(E119)="M",1,0))+(IF(F119="Sim",1,0)))</f>
        <v/>
      </c>
      <c r="H119" s="6">
        <f>IF(G119="","",IF(G119&gt;=4,"🔴 MQL — ligar 1º (≤15min)",IF(G119&gt;=2,"🟡 Morno — fila + nutrir","⚪ Baixa prior. — fluxo auto")))</f>
        <v/>
      </c>
      <c r="I119" s="7" t="n"/>
      <c r="J119" s="7" t="n"/>
      <c r="K119" s="8">
        <f>IF(G119="","",G119+IF(I119="Sim",2,0)+IF(J119="Sim",3,0))</f>
        <v/>
      </c>
      <c r="L119" s="6">
        <f>IF(K119="","",IF(K119&gt;=8,"🟢 Quente — oferta cheia, fechar na hora",IF(K119&gt;=5,"🟡 Morno — entrada baixa + 12x","⚪ Nutrir — prova social + Método Reverse antes")))</f>
        <v/>
      </c>
    </row>
    <row r="120">
      <c r="A120" s="6" t="n"/>
      <c r="B120" s="7" t="n"/>
      <c r="C120" s="7" t="n"/>
      <c r="D120" s="7" t="n"/>
      <c r="E120" s="7" t="n"/>
      <c r="F120" s="7" t="n"/>
      <c r="G120" s="8">
        <f>IF(B120="","",(IF(B120&gt;=60,2,IF(B120&gt;=45,1,0)))+(IF(C120="",0,IF(C120&gt;=10,2,IF(C120&gt;=4,1,IF(C120&lt;1,-1,0)))))+(IFERROR(VLOOKUP(D120,REF!$A$2:$B$14,2,FALSE),0))+(IF(UPPER(E120)="M",1,0))+(IF(F120="Sim",1,0)))</f>
        <v/>
      </c>
      <c r="H120" s="6">
        <f>IF(G120="","",IF(G120&gt;=4,"🔴 MQL — ligar 1º (≤15min)",IF(G120&gt;=2,"🟡 Morno — fila + nutrir","⚪ Baixa prior. — fluxo auto")))</f>
        <v/>
      </c>
      <c r="I120" s="7" t="n"/>
      <c r="J120" s="7" t="n"/>
      <c r="K120" s="8">
        <f>IF(G120="","",G120+IF(I120="Sim",2,0)+IF(J120="Sim",3,0))</f>
        <v/>
      </c>
      <c r="L120" s="6">
        <f>IF(K120="","",IF(K120&gt;=8,"🟢 Quente — oferta cheia, fechar na hora",IF(K120&gt;=5,"🟡 Morno — entrada baixa + 12x","⚪ Nutrir — prova social + Método Reverse antes")))</f>
        <v/>
      </c>
    </row>
    <row r="121">
      <c r="A121" s="6" t="n"/>
      <c r="B121" s="7" t="n"/>
      <c r="C121" s="7" t="n"/>
      <c r="D121" s="7" t="n"/>
      <c r="E121" s="7" t="n"/>
      <c r="F121" s="7" t="n"/>
      <c r="G121" s="8">
        <f>IF(B121="","",(IF(B121&gt;=60,2,IF(B121&gt;=45,1,0)))+(IF(C121="",0,IF(C121&gt;=10,2,IF(C121&gt;=4,1,IF(C121&lt;1,-1,0)))))+(IFERROR(VLOOKUP(D121,REF!$A$2:$B$14,2,FALSE),0))+(IF(UPPER(E121)="M",1,0))+(IF(F121="Sim",1,0)))</f>
        <v/>
      </c>
      <c r="H121" s="6">
        <f>IF(G121="","",IF(G121&gt;=4,"🔴 MQL — ligar 1º (≤15min)",IF(G121&gt;=2,"🟡 Morno — fila + nutrir","⚪ Baixa prior. — fluxo auto")))</f>
        <v/>
      </c>
      <c r="I121" s="7" t="n"/>
      <c r="J121" s="7" t="n"/>
      <c r="K121" s="8">
        <f>IF(G121="","",G121+IF(I121="Sim",2,0)+IF(J121="Sim",3,0))</f>
        <v/>
      </c>
      <c r="L121" s="6">
        <f>IF(K121="","",IF(K121&gt;=8,"🟢 Quente — oferta cheia, fechar na hora",IF(K121&gt;=5,"🟡 Morno — entrada baixa + 12x","⚪ Nutrir — prova social + Método Reverse antes")))</f>
        <v/>
      </c>
    </row>
    <row r="122">
      <c r="A122" s="6" t="n"/>
      <c r="B122" s="7" t="n"/>
      <c r="C122" s="7" t="n"/>
      <c r="D122" s="7" t="n"/>
      <c r="E122" s="7" t="n"/>
      <c r="F122" s="7" t="n"/>
      <c r="G122" s="8">
        <f>IF(B122="","",(IF(B122&gt;=60,2,IF(B122&gt;=45,1,0)))+(IF(C122="",0,IF(C122&gt;=10,2,IF(C122&gt;=4,1,IF(C122&lt;1,-1,0)))))+(IFERROR(VLOOKUP(D122,REF!$A$2:$B$14,2,FALSE),0))+(IF(UPPER(E122)="M",1,0))+(IF(F122="Sim",1,0)))</f>
        <v/>
      </c>
      <c r="H122" s="6">
        <f>IF(G122="","",IF(G122&gt;=4,"🔴 MQL — ligar 1º (≤15min)",IF(G122&gt;=2,"🟡 Morno — fila + nutrir","⚪ Baixa prior. — fluxo auto")))</f>
        <v/>
      </c>
      <c r="I122" s="7" t="n"/>
      <c r="J122" s="7" t="n"/>
      <c r="K122" s="8">
        <f>IF(G122="","",G122+IF(I122="Sim",2,0)+IF(J122="Sim",3,0))</f>
        <v/>
      </c>
      <c r="L122" s="6">
        <f>IF(K122="","",IF(K122&gt;=8,"🟢 Quente — oferta cheia, fechar na hora",IF(K122&gt;=5,"🟡 Morno — entrada baixa + 12x","⚪ Nutrir — prova social + Método Reverse antes")))</f>
        <v/>
      </c>
    </row>
    <row r="123">
      <c r="A123" s="6" t="n"/>
      <c r="B123" s="7" t="n"/>
      <c r="C123" s="7" t="n"/>
      <c r="D123" s="7" t="n"/>
      <c r="E123" s="7" t="n"/>
      <c r="F123" s="7" t="n"/>
      <c r="G123" s="8">
        <f>IF(B123="","",(IF(B123&gt;=60,2,IF(B123&gt;=45,1,0)))+(IF(C123="",0,IF(C123&gt;=10,2,IF(C123&gt;=4,1,IF(C123&lt;1,-1,0)))))+(IFERROR(VLOOKUP(D123,REF!$A$2:$B$14,2,FALSE),0))+(IF(UPPER(E123)="M",1,0))+(IF(F123="Sim",1,0)))</f>
        <v/>
      </c>
      <c r="H123" s="6">
        <f>IF(G123="","",IF(G123&gt;=4,"🔴 MQL — ligar 1º (≤15min)",IF(G123&gt;=2,"🟡 Morno — fila + nutrir","⚪ Baixa prior. — fluxo auto")))</f>
        <v/>
      </c>
      <c r="I123" s="7" t="n"/>
      <c r="J123" s="7" t="n"/>
      <c r="K123" s="8">
        <f>IF(G123="","",G123+IF(I123="Sim",2,0)+IF(J123="Sim",3,0))</f>
        <v/>
      </c>
      <c r="L123" s="6">
        <f>IF(K123="","",IF(K123&gt;=8,"🟢 Quente — oferta cheia, fechar na hora",IF(K123&gt;=5,"🟡 Morno — entrada baixa + 12x","⚪ Nutrir — prova social + Método Reverse antes")))</f>
        <v/>
      </c>
    </row>
    <row r="124">
      <c r="A124" s="6" t="n"/>
      <c r="B124" s="7" t="n"/>
      <c r="C124" s="7" t="n"/>
      <c r="D124" s="7" t="n"/>
      <c r="E124" s="7" t="n"/>
      <c r="F124" s="7" t="n"/>
      <c r="G124" s="8">
        <f>IF(B124="","",(IF(B124&gt;=60,2,IF(B124&gt;=45,1,0)))+(IF(C124="",0,IF(C124&gt;=10,2,IF(C124&gt;=4,1,IF(C124&lt;1,-1,0)))))+(IFERROR(VLOOKUP(D124,REF!$A$2:$B$14,2,FALSE),0))+(IF(UPPER(E124)="M",1,0))+(IF(F124="Sim",1,0)))</f>
        <v/>
      </c>
      <c r="H124" s="6">
        <f>IF(G124="","",IF(G124&gt;=4,"🔴 MQL — ligar 1º (≤15min)",IF(G124&gt;=2,"🟡 Morno — fila + nutrir","⚪ Baixa prior. — fluxo auto")))</f>
        <v/>
      </c>
      <c r="I124" s="7" t="n"/>
      <c r="J124" s="7" t="n"/>
      <c r="K124" s="8">
        <f>IF(G124="","",G124+IF(I124="Sim",2,0)+IF(J124="Sim",3,0))</f>
        <v/>
      </c>
      <c r="L124" s="6">
        <f>IF(K124="","",IF(K124&gt;=8,"🟢 Quente — oferta cheia, fechar na hora",IF(K124&gt;=5,"🟡 Morno — entrada baixa + 12x","⚪ Nutrir — prova social + Método Reverse antes")))</f>
        <v/>
      </c>
    </row>
    <row r="125">
      <c r="A125" s="6" t="n"/>
      <c r="B125" s="7" t="n"/>
      <c r="C125" s="7" t="n"/>
      <c r="D125" s="7" t="n"/>
      <c r="E125" s="7" t="n"/>
      <c r="F125" s="7" t="n"/>
      <c r="G125" s="8">
        <f>IF(B125="","",(IF(B125&gt;=60,2,IF(B125&gt;=45,1,0)))+(IF(C125="",0,IF(C125&gt;=10,2,IF(C125&gt;=4,1,IF(C125&lt;1,-1,0)))))+(IFERROR(VLOOKUP(D125,REF!$A$2:$B$14,2,FALSE),0))+(IF(UPPER(E125)="M",1,0))+(IF(F125="Sim",1,0)))</f>
        <v/>
      </c>
      <c r="H125" s="6">
        <f>IF(G125="","",IF(G125&gt;=4,"🔴 MQL — ligar 1º (≤15min)",IF(G125&gt;=2,"🟡 Morno — fila + nutrir","⚪ Baixa prior. — fluxo auto")))</f>
        <v/>
      </c>
      <c r="I125" s="7" t="n"/>
      <c r="J125" s="7" t="n"/>
      <c r="K125" s="8">
        <f>IF(G125="","",G125+IF(I125="Sim",2,0)+IF(J125="Sim",3,0))</f>
        <v/>
      </c>
      <c r="L125" s="6">
        <f>IF(K125="","",IF(K125&gt;=8,"🟢 Quente — oferta cheia, fechar na hora",IF(K125&gt;=5,"🟡 Morno — entrada baixa + 12x","⚪ Nutrir — prova social + Método Reverse antes")))</f>
        <v/>
      </c>
    </row>
    <row r="126">
      <c r="A126" s="6" t="n"/>
      <c r="B126" s="7" t="n"/>
      <c r="C126" s="7" t="n"/>
      <c r="D126" s="7" t="n"/>
      <c r="E126" s="7" t="n"/>
      <c r="F126" s="7" t="n"/>
      <c r="G126" s="8">
        <f>IF(B126="","",(IF(B126&gt;=60,2,IF(B126&gt;=45,1,0)))+(IF(C126="",0,IF(C126&gt;=10,2,IF(C126&gt;=4,1,IF(C126&lt;1,-1,0)))))+(IFERROR(VLOOKUP(D126,REF!$A$2:$B$14,2,FALSE),0))+(IF(UPPER(E126)="M",1,0))+(IF(F126="Sim",1,0)))</f>
        <v/>
      </c>
      <c r="H126" s="6">
        <f>IF(G126="","",IF(G126&gt;=4,"🔴 MQL — ligar 1º (≤15min)",IF(G126&gt;=2,"🟡 Morno — fila + nutrir","⚪ Baixa prior. — fluxo auto")))</f>
        <v/>
      </c>
      <c r="I126" s="7" t="n"/>
      <c r="J126" s="7" t="n"/>
      <c r="K126" s="8">
        <f>IF(G126="","",G126+IF(I126="Sim",2,0)+IF(J126="Sim",3,0))</f>
        <v/>
      </c>
      <c r="L126" s="6">
        <f>IF(K126="","",IF(K126&gt;=8,"🟢 Quente — oferta cheia, fechar na hora",IF(K126&gt;=5,"🟡 Morno — entrada baixa + 12x","⚪ Nutrir — prova social + Método Reverse antes")))</f>
        <v/>
      </c>
    </row>
    <row r="127">
      <c r="A127" s="6" t="n"/>
      <c r="B127" s="7" t="n"/>
      <c r="C127" s="7" t="n"/>
      <c r="D127" s="7" t="n"/>
      <c r="E127" s="7" t="n"/>
      <c r="F127" s="7" t="n"/>
      <c r="G127" s="8">
        <f>IF(B127="","",(IF(B127&gt;=60,2,IF(B127&gt;=45,1,0)))+(IF(C127="",0,IF(C127&gt;=10,2,IF(C127&gt;=4,1,IF(C127&lt;1,-1,0)))))+(IFERROR(VLOOKUP(D127,REF!$A$2:$B$14,2,FALSE),0))+(IF(UPPER(E127)="M",1,0))+(IF(F127="Sim",1,0)))</f>
        <v/>
      </c>
      <c r="H127" s="6">
        <f>IF(G127="","",IF(G127&gt;=4,"🔴 MQL — ligar 1º (≤15min)",IF(G127&gt;=2,"🟡 Morno — fila + nutrir","⚪ Baixa prior. — fluxo auto")))</f>
        <v/>
      </c>
      <c r="I127" s="7" t="n"/>
      <c r="J127" s="7" t="n"/>
      <c r="K127" s="8">
        <f>IF(G127="","",G127+IF(I127="Sim",2,0)+IF(J127="Sim",3,0))</f>
        <v/>
      </c>
      <c r="L127" s="6">
        <f>IF(K127="","",IF(K127&gt;=8,"🟢 Quente — oferta cheia, fechar na hora",IF(K127&gt;=5,"🟡 Morno — entrada baixa + 12x","⚪ Nutrir — prova social + Método Reverse antes")))</f>
        <v/>
      </c>
    </row>
    <row r="128">
      <c r="A128" s="6" t="n"/>
      <c r="B128" s="7" t="n"/>
      <c r="C128" s="7" t="n"/>
      <c r="D128" s="7" t="n"/>
      <c r="E128" s="7" t="n"/>
      <c r="F128" s="7" t="n"/>
      <c r="G128" s="8">
        <f>IF(B128="","",(IF(B128&gt;=60,2,IF(B128&gt;=45,1,0)))+(IF(C128="",0,IF(C128&gt;=10,2,IF(C128&gt;=4,1,IF(C128&lt;1,-1,0)))))+(IFERROR(VLOOKUP(D128,REF!$A$2:$B$14,2,FALSE),0))+(IF(UPPER(E128)="M",1,0))+(IF(F128="Sim",1,0)))</f>
        <v/>
      </c>
      <c r="H128" s="6">
        <f>IF(G128="","",IF(G128&gt;=4,"🔴 MQL — ligar 1º (≤15min)",IF(G128&gt;=2,"🟡 Morno — fila + nutrir","⚪ Baixa prior. — fluxo auto")))</f>
        <v/>
      </c>
      <c r="I128" s="7" t="n"/>
      <c r="J128" s="7" t="n"/>
      <c r="K128" s="8">
        <f>IF(G128="","",G128+IF(I128="Sim",2,0)+IF(J128="Sim",3,0))</f>
        <v/>
      </c>
      <c r="L128" s="6">
        <f>IF(K128="","",IF(K128&gt;=8,"🟢 Quente — oferta cheia, fechar na hora",IF(K128&gt;=5,"🟡 Morno — entrada baixa + 12x","⚪ Nutrir — prova social + Método Reverse antes")))</f>
        <v/>
      </c>
    </row>
    <row r="129">
      <c r="A129" s="6" t="n"/>
      <c r="B129" s="7" t="n"/>
      <c r="C129" s="7" t="n"/>
      <c r="D129" s="7" t="n"/>
      <c r="E129" s="7" t="n"/>
      <c r="F129" s="7" t="n"/>
      <c r="G129" s="8">
        <f>IF(B129="","",(IF(B129&gt;=60,2,IF(B129&gt;=45,1,0)))+(IF(C129="",0,IF(C129&gt;=10,2,IF(C129&gt;=4,1,IF(C129&lt;1,-1,0)))))+(IFERROR(VLOOKUP(D129,REF!$A$2:$B$14,2,FALSE),0))+(IF(UPPER(E129)="M",1,0))+(IF(F129="Sim",1,0)))</f>
        <v/>
      </c>
      <c r="H129" s="6">
        <f>IF(G129="","",IF(G129&gt;=4,"🔴 MQL — ligar 1º (≤15min)",IF(G129&gt;=2,"🟡 Morno — fila + nutrir","⚪ Baixa prior. — fluxo auto")))</f>
        <v/>
      </c>
      <c r="I129" s="7" t="n"/>
      <c r="J129" s="7" t="n"/>
      <c r="K129" s="8">
        <f>IF(G129="","",G129+IF(I129="Sim",2,0)+IF(J129="Sim",3,0))</f>
        <v/>
      </c>
      <c r="L129" s="6">
        <f>IF(K129="","",IF(K129&gt;=8,"🟢 Quente — oferta cheia, fechar na hora",IF(K129&gt;=5,"🟡 Morno — entrada baixa + 12x","⚪ Nutrir — prova social + Método Reverse antes")))</f>
        <v/>
      </c>
    </row>
  </sheetData>
  <mergeCells count="2">
    <mergeCell ref="A2:L2"/>
    <mergeCell ref="A1:L1"/>
  </mergeCells>
  <conditionalFormatting sqref="H5:H129">
    <cfRule type="expression" priority="1" dxfId="0">
      <formula>$G5&gt;=4</formula>
    </cfRule>
    <cfRule type="expression" priority="2" dxfId="1">
      <formula>AND($G5&gt;=2,$G5&lt;4)</formula>
    </cfRule>
  </conditionalFormatting>
  <conditionalFormatting sqref="L5:L129">
    <cfRule type="expression" priority="3" dxfId="2">
      <formula>$K5&gt;=8</formula>
    </cfRule>
    <cfRule type="expression" priority="4" dxfId="1">
      <formula>AND($K5&gt;=5,$K5&lt;8)</formula>
    </cfRule>
  </conditionalFormatting>
  <dataValidations count="5">
    <dataValidation sqref="D5:D129" showDropDown="0" showInputMessage="0" showErrorMessage="0" allowBlank="1" type="list">
      <formula1>=REF!$A$2:$A$14</formula1>
    </dataValidation>
    <dataValidation sqref="E5:E129" showDropDown="0" showInputMessage="0" showErrorMessage="0" allowBlank="1" type="list">
      <formula1>"M,F"</formula1>
    </dataValidation>
    <dataValidation sqref="F5:F129" showDropDown="0" showInputMessage="0" showErrorMessage="0" allowBlank="1" type="list">
      <formula1>"Sim,Não"</formula1>
    </dataValidation>
    <dataValidation sqref="I5:I129" showDropDown="0" showInputMessage="0" showErrorMessage="0" allowBlank="1" type="list">
      <formula1>"Sim,Não"</formula1>
    </dataValidation>
    <dataValidation sqref="J5:J129" showDropDown="0" showInputMessage="0" showErrorMessage="0" allowBlank="1" type="list">
      <formula1>"Sim,Não"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129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4" customWidth="1" min="1" max="1"/>
    <col width="13" customWidth="1" min="2" max="2"/>
    <col width="16" customWidth="1" min="3" max="3"/>
    <col width="14" customWidth="1" min="4" max="4"/>
    <col width="13" customWidth="1" min="5" max="5"/>
    <col width="26" customWidth="1" min="6" max="6"/>
    <col width="18" customWidth="1" min="7" max="7"/>
    <col width="20" customWidth="1" min="9" max="9"/>
    <col width="8" customWidth="1" min="13" max="13"/>
  </cols>
  <sheetData>
    <row r="1" ht="28" customHeight="1">
      <c r="A1" s="1" t="inlineStr">
        <is>
          <t>REGISTRO DE CONSULTA — histórico jan–mai já lançado. Nas PRÓXIMAS, preencher C e D (a venda não é gravada; isto mede o fechamento).</t>
        </is>
      </c>
      <c r="I1" s="9" t="inlineStr">
        <is>
          <t>LEITURA AUTOMÁTICA</t>
        </is>
      </c>
    </row>
    <row r="2" ht="26" customHeight="1">
      <c r="A2" s="2" t="inlineStr">
        <is>
          <t>Colunas C/D (ofereceu parcelamento? · decisor presente?) NÃO existem no histórico — começam a ser medidas agora. Em 30–60 dias respondem se o buraco é caixa real ou fechamento mal cravado.</t>
        </is>
      </c>
    </row>
    <row r="3" ht="24" customHeight="1">
      <c r="I3" s="10" t="inlineStr">
        <is>
          <t>Consultas registradas</t>
        </is>
      </c>
      <c r="M3" s="11">
        <f>COUNTA(A5:A129)</f>
        <v/>
      </c>
    </row>
    <row r="4" ht="24" customHeight="1">
      <c r="A4" s="4" t="inlineStr">
        <is>
          <t>Nome do lead</t>
        </is>
      </c>
      <c r="B4" s="4" t="inlineStr">
        <is>
          <t>Data da consulta</t>
        </is>
      </c>
      <c r="C4" s="4" t="inlineStr">
        <is>
          <t>Ofereceu parcelamento / entrada baixa?</t>
        </is>
      </c>
      <c r="D4" s="4" t="inlineStr">
        <is>
          <t>Decisor / pagador presente?</t>
        </is>
      </c>
      <c r="E4" s="4" t="inlineStr">
        <is>
          <t>Valor proposto (R$)</t>
        </is>
      </c>
      <c r="F4" s="4" t="inlineStr">
        <is>
          <t>Objeção principal</t>
        </is>
      </c>
      <c r="G4" s="4" t="inlineStr">
        <is>
          <t>Resultado</t>
        </is>
      </c>
      <c r="I4" s="10" t="inlineStr">
        <is>
          <t>Fecharam</t>
        </is>
      </c>
      <c r="M4" s="11">
        <f>COUNTIF(G5:G129,"Fechou")</f>
        <v/>
      </c>
    </row>
    <row r="5" ht="24" customHeight="1">
      <c r="A5" s="6" t="inlineStr">
        <is>
          <t>José Francisco Pereira</t>
        </is>
      </c>
      <c r="B5" s="7" t="inlineStr">
        <is>
          <t>07/01/2026</t>
        </is>
      </c>
      <c r="C5" s="7" t="n"/>
      <c r="D5" s="7" t="n"/>
      <c r="E5" s="7" t="inlineStr"/>
      <c r="F5" s="6" t="inlineStr"/>
      <c r="G5" s="7" t="inlineStr">
        <is>
          <t>Pendurado (vai pensar)</t>
        </is>
      </c>
      <c r="I5" s="10" t="inlineStr">
        <is>
          <t>% fechamento</t>
        </is>
      </c>
      <c r="M5" s="11">
        <f>IFERROR(COUNTIF(G5:G129,"Fechou")/COUNTA(G5:G129),"")</f>
        <v/>
      </c>
    </row>
    <row r="6" ht="24" customHeight="1">
      <c r="A6" s="6" t="inlineStr">
        <is>
          <t>Patrícia Salazar</t>
        </is>
      </c>
      <c r="B6" s="7" t="inlineStr">
        <is>
          <t>07/01/2026</t>
        </is>
      </c>
      <c r="C6" s="7" t="n"/>
      <c r="D6" s="7" t="n"/>
      <c r="E6" s="7" t="n">
        <v>3800</v>
      </c>
      <c r="F6" s="6" t="inlineStr"/>
      <c r="G6" s="7" t="inlineStr">
        <is>
          <t>Fechou</t>
        </is>
      </c>
      <c r="I6" s="10" t="inlineStr">
        <is>
          <t>Pendurados (vão pensar)</t>
        </is>
      </c>
      <c r="M6" s="11">
        <f>COUNTIF(G5:G129,"Pendurado (vai pensar)")</f>
        <v/>
      </c>
    </row>
    <row r="7" ht="24" customHeight="1">
      <c r="A7" s="6" t="inlineStr">
        <is>
          <t>Rosildo dos Santos</t>
        </is>
      </c>
      <c r="B7" s="7" t="inlineStr">
        <is>
          <t>08/01/2026</t>
        </is>
      </c>
      <c r="C7" s="7" t="n"/>
      <c r="D7" s="7" t="n"/>
      <c r="E7" s="7" t="inlineStr"/>
      <c r="F7" s="6" t="inlineStr">
        <is>
          <t>preço (não tem como)</t>
        </is>
      </c>
      <c r="G7" s="7" t="inlineStr">
        <is>
          <t>Não</t>
        </is>
      </c>
      <c r="I7" s="10" t="inlineStr">
        <is>
          <t>Objeção caixa/timing (juntar dinheiro)</t>
        </is>
      </c>
      <c r="M7" s="11">
        <f>COUNTIF(F5:F129,"caixa/timing (vai juntar/calcular)")</f>
        <v/>
      </c>
    </row>
    <row r="8" ht="24" customHeight="1">
      <c r="A8" s="6" t="inlineStr">
        <is>
          <t>Adenilson Borges de Oliveira</t>
        </is>
      </c>
      <c r="B8" s="7" t="inlineStr">
        <is>
          <t>10/01/2026</t>
        </is>
      </c>
      <c r="C8" s="7" t="n"/>
      <c r="D8" s="7" t="n"/>
      <c r="E8" s="7" t="inlineStr"/>
      <c r="F8" s="6" t="inlineStr"/>
      <c r="G8" s="7" t="inlineStr">
        <is>
          <t>Não</t>
        </is>
      </c>
      <c r="I8" s="10" t="inlineStr">
        <is>
          <t>Objeção preço (não tem como)</t>
        </is>
      </c>
      <c r="M8" s="11">
        <f>COUNTIF(F5:F129,"preço (não tem como)")</f>
        <v/>
      </c>
    </row>
    <row r="9" ht="24" customHeight="1">
      <c r="A9" s="6" t="inlineStr">
        <is>
          <t>Francisca Damasceno</t>
        </is>
      </c>
      <c r="B9" s="7" t="inlineStr">
        <is>
          <t>15/01/2026</t>
        </is>
      </c>
      <c r="C9" s="7" t="n"/>
      <c r="D9" s="7" t="n"/>
      <c r="E9" s="7" t="inlineStr"/>
      <c r="F9" s="6" t="inlineStr">
        <is>
          <t>preço (não tem como)</t>
        </is>
      </c>
      <c r="G9" s="7" t="inlineStr">
        <is>
          <t>Não</t>
        </is>
      </c>
      <c r="I9" s="10" t="inlineStr">
        <is>
          <t>Travou por decisor ausente</t>
        </is>
      </c>
      <c r="M9" s="11">
        <f>COUNTIF(F5:F129,"decisor ausente")</f>
        <v/>
      </c>
    </row>
    <row r="10" ht="24" customHeight="1">
      <c r="A10" s="6" t="inlineStr">
        <is>
          <t>Eliziane Milena</t>
        </is>
      </c>
      <c r="B10" s="7" t="inlineStr">
        <is>
          <t>16/01/2026</t>
        </is>
      </c>
      <c r="C10" s="7" t="n"/>
      <c r="D10" s="7" t="n"/>
      <c r="E10" s="7" t="inlineStr"/>
      <c r="F10" s="6" t="inlineStr"/>
      <c r="G10" s="7" t="inlineStr">
        <is>
          <t>Não</t>
        </is>
      </c>
      <c r="I10" s="10" t="inlineStr">
        <is>
          <t>% que recebeu oferta de parcelamento (novas)</t>
        </is>
      </c>
      <c r="M10" s="11">
        <f>IFERROR(COUNTIF(C5:C129,"Sim")/COUNTA(C5:C129),"—")</f>
        <v/>
      </c>
    </row>
    <row r="11" ht="24" customHeight="1">
      <c r="A11" s="6" t="inlineStr">
        <is>
          <t>João Alexandre</t>
        </is>
      </c>
      <c r="B11" s="7" t="inlineStr">
        <is>
          <t>17/01/2026</t>
        </is>
      </c>
      <c r="C11" s="7" t="n"/>
      <c r="D11" s="7" t="n"/>
      <c r="E11" s="7" t="inlineStr"/>
      <c r="F11" s="6" t="inlineStr"/>
      <c r="G11" s="7" t="inlineStr">
        <is>
          <t>Não</t>
        </is>
      </c>
      <c r="I11" s="10" t="inlineStr">
        <is>
          <t>NÃO fechou E não ofereceram parcelamento ← buraco</t>
        </is>
      </c>
      <c r="M11" s="11">
        <f>COUNTIFS(C5:C129,"Não",G5:G129,"Pendurado (vai pensar)")+COUNTIFS(C5:C129,"Não",G5:G129,"Não")</f>
        <v/>
      </c>
    </row>
    <row r="12">
      <c r="A12" s="6" t="inlineStr">
        <is>
          <t>Carlos Alberto</t>
        </is>
      </c>
      <c r="B12" s="7" t="inlineStr">
        <is>
          <t>17/01/2026</t>
        </is>
      </c>
      <c r="C12" s="7" t="n"/>
      <c r="D12" s="7" t="n"/>
      <c r="E12" s="7" t="inlineStr"/>
      <c r="F12" s="6" t="inlineStr">
        <is>
          <t>sem interesse</t>
        </is>
      </c>
      <c r="G12" s="7" t="inlineStr">
        <is>
          <t>Não</t>
        </is>
      </c>
    </row>
    <row r="13">
      <c r="A13" s="6" t="inlineStr">
        <is>
          <t>Eva Marques</t>
        </is>
      </c>
      <c r="B13" s="7" t="inlineStr">
        <is>
          <t>19/01/2026</t>
        </is>
      </c>
      <c r="C13" s="7" t="n"/>
      <c r="D13" s="7" t="n"/>
      <c r="E13" s="7" t="inlineStr"/>
      <c r="F13" s="6" t="inlineStr"/>
      <c r="G13" s="7" t="inlineStr">
        <is>
          <t>Não</t>
        </is>
      </c>
    </row>
    <row r="14">
      <c r="A14" s="6" t="inlineStr">
        <is>
          <t>Tania Maria dos Santos</t>
        </is>
      </c>
      <c r="B14" s="7" t="inlineStr">
        <is>
          <t>19/01/2026</t>
        </is>
      </c>
      <c r="C14" s="7" t="n"/>
      <c r="D14" s="7" t="n"/>
      <c r="E14" s="7" t="inlineStr"/>
      <c r="F14" s="6" t="inlineStr">
        <is>
          <t>preço (não tem como)</t>
        </is>
      </c>
      <c r="G14" s="7" t="inlineStr">
        <is>
          <t>Não</t>
        </is>
      </c>
    </row>
    <row r="15">
      <c r="A15" s="6" t="inlineStr">
        <is>
          <t>Adriane Lima Santos</t>
        </is>
      </c>
      <c r="B15" s="7" t="inlineStr">
        <is>
          <t>21/01/2026</t>
        </is>
      </c>
      <c r="C15" s="7" t="n"/>
      <c r="D15" s="7" t="n"/>
      <c r="E15" s="7" t="inlineStr"/>
      <c r="F15" s="6" t="inlineStr"/>
      <c r="G15" s="7" t="inlineStr">
        <is>
          <t>Não</t>
        </is>
      </c>
    </row>
    <row r="16">
      <c r="A16" s="6" t="inlineStr">
        <is>
          <t>Raimundo Nonato</t>
        </is>
      </c>
      <c r="B16" s="7" t="inlineStr">
        <is>
          <t>21/01/2026</t>
        </is>
      </c>
      <c r="C16" s="7" t="n"/>
      <c r="D16" s="7" t="n"/>
      <c r="E16" s="7" t="inlineStr"/>
      <c r="F16" s="6" t="inlineStr"/>
      <c r="G16" s="7" t="inlineStr">
        <is>
          <t>Não</t>
        </is>
      </c>
    </row>
    <row r="17">
      <c r="A17" s="6" t="inlineStr">
        <is>
          <t>Eliran Maria</t>
        </is>
      </c>
      <c r="B17" s="7" t="inlineStr">
        <is>
          <t>23/01/2026</t>
        </is>
      </c>
      <c r="C17" s="7" t="n"/>
      <c r="D17" s="7" t="n"/>
      <c r="E17" s="7" t="inlineStr"/>
      <c r="F17" s="6" t="inlineStr"/>
      <c r="G17" s="7" t="inlineStr">
        <is>
          <t>Não</t>
        </is>
      </c>
    </row>
    <row r="18">
      <c r="A18" s="6" t="inlineStr">
        <is>
          <t>Jorge Florêncio</t>
        </is>
      </c>
      <c r="B18" s="7" t="inlineStr">
        <is>
          <t>24/01/2026</t>
        </is>
      </c>
      <c r="C18" s="7" t="n"/>
      <c r="D18" s="7" t="n"/>
      <c r="E18" s="7" t="inlineStr"/>
      <c r="F18" s="6" t="inlineStr"/>
      <c r="G18" s="7" t="inlineStr">
        <is>
          <t>Não</t>
        </is>
      </c>
    </row>
    <row r="19">
      <c r="A19" s="6" t="inlineStr">
        <is>
          <t>Maria Helena Costa</t>
        </is>
      </c>
      <c r="B19" s="7" t="inlineStr">
        <is>
          <t>26/01/2026</t>
        </is>
      </c>
      <c r="C19" s="7" t="n"/>
      <c r="D19" s="7" t="n"/>
      <c r="E19" s="7" t="inlineStr"/>
      <c r="F19" s="6" t="inlineStr"/>
      <c r="G19" s="7" t="inlineStr">
        <is>
          <t>Não</t>
        </is>
      </c>
    </row>
    <row r="20">
      <c r="A20" s="6" t="inlineStr">
        <is>
          <t>Denis da Silva Costa</t>
        </is>
      </c>
      <c r="B20" s="7" t="inlineStr">
        <is>
          <t>26/01/2026</t>
        </is>
      </c>
      <c r="C20" s="7" t="n"/>
      <c r="D20" s="7" t="n"/>
      <c r="E20" s="7" t="inlineStr"/>
      <c r="F20" s="6" t="inlineStr"/>
      <c r="G20" s="7" t="inlineStr">
        <is>
          <t>Não</t>
        </is>
      </c>
    </row>
    <row r="21">
      <c r="A21" s="6" t="inlineStr">
        <is>
          <t>Juciê Valério da Silva</t>
        </is>
      </c>
      <c r="B21" s="7" t="inlineStr">
        <is>
          <t>27/01/2026</t>
        </is>
      </c>
      <c r="C21" s="7" t="n"/>
      <c r="D21" s="7" t="n"/>
      <c r="E21" s="7" t="inlineStr"/>
      <c r="F21" s="6" t="inlineStr">
        <is>
          <t>preço (não tem como)</t>
        </is>
      </c>
      <c r="G21" s="7" t="inlineStr">
        <is>
          <t>Não</t>
        </is>
      </c>
    </row>
    <row r="22">
      <c r="A22" s="6" t="inlineStr">
        <is>
          <t>Marijane Roma Varão</t>
        </is>
      </c>
      <c r="B22" s="7" t="inlineStr">
        <is>
          <t>28/01/2026</t>
        </is>
      </c>
      <c r="C22" s="7" t="n"/>
      <c r="D22" s="7" t="n"/>
      <c r="E22" s="7" t="inlineStr"/>
      <c r="F22" s="6" t="inlineStr">
        <is>
          <t>preço (não tem como)</t>
        </is>
      </c>
      <c r="G22" s="7" t="inlineStr">
        <is>
          <t>Não</t>
        </is>
      </c>
    </row>
    <row r="23">
      <c r="A23" s="6" t="inlineStr">
        <is>
          <t>Franciso das Chagas Costa</t>
        </is>
      </c>
      <c r="B23" s="7" t="inlineStr">
        <is>
          <t>03/02/2026</t>
        </is>
      </c>
      <c r="C23" s="7" t="n"/>
      <c r="D23" s="7" t="n"/>
      <c r="E23" s="7" t="inlineStr"/>
      <c r="F23" s="6" t="inlineStr"/>
      <c r="G23" s="7" t="inlineStr">
        <is>
          <t>Não</t>
        </is>
      </c>
    </row>
    <row r="24">
      <c r="A24" s="6" t="inlineStr">
        <is>
          <t>Givanilde Mota</t>
        </is>
      </c>
      <c r="B24" s="7" t="inlineStr">
        <is>
          <t>04/02/2026</t>
        </is>
      </c>
      <c r="C24" s="7" t="n"/>
      <c r="D24" s="7" t="n"/>
      <c r="E24" s="7" t="inlineStr"/>
      <c r="F24" s="6" t="inlineStr"/>
      <c r="G24" s="7" t="inlineStr">
        <is>
          <t>Não</t>
        </is>
      </c>
    </row>
    <row r="25">
      <c r="A25" s="6" t="inlineStr">
        <is>
          <t>Francisca Maricélia</t>
        </is>
      </c>
      <c r="B25" s="7" t="inlineStr">
        <is>
          <t>05/02/2026</t>
        </is>
      </c>
      <c r="C25" s="7" t="n"/>
      <c r="D25" s="7" t="n"/>
      <c r="E25" s="7" t="inlineStr"/>
      <c r="F25" s="6" t="inlineStr"/>
      <c r="G25" s="7" t="inlineStr">
        <is>
          <t>Não</t>
        </is>
      </c>
    </row>
    <row r="26">
      <c r="A26" s="6" t="inlineStr">
        <is>
          <t>João Damasceno</t>
        </is>
      </c>
      <c r="B26" s="7" t="inlineStr">
        <is>
          <t>07/02/2026</t>
        </is>
      </c>
      <c r="C26" s="7" t="n"/>
      <c r="D26" s="7" t="n"/>
      <c r="E26" s="7" t="inlineStr"/>
      <c r="F26" s="6" t="inlineStr"/>
      <c r="G26" s="7" t="inlineStr">
        <is>
          <t>Não</t>
        </is>
      </c>
    </row>
    <row r="27">
      <c r="A27" s="6" t="inlineStr">
        <is>
          <t>Itamar Antônio DE Oliveira</t>
        </is>
      </c>
      <c r="B27" s="7" t="inlineStr">
        <is>
          <t>09/02/2026</t>
        </is>
      </c>
      <c r="C27" s="7" t="n"/>
      <c r="D27" s="7" t="n"/>
      <c r="E27" s="7" t="inlineStr"/>
      <c r="F27" s="6" t="inlineStr"/>
      <c r="G27" s="7" t="inlineStr">
        <is>
          <t>Não</t>
        </is>
      </c>
    </row>
    <row r="28">
      <c r="A28" s="6" t="inlineStr">
        <is>
          <t>Raimundo Oliveira Gomes Neto</t>
        </is>
      </c>
      <c r="B28" s="7" t="inlineStr">
        <is>
          <t>10/02/2026</t>
        </is>
      </c>
      <c r="C28" s="7" t="n"/>
      <c r="D28" s="7" t="n"/>
      <c r="E28" s="7" t="inlineStr"/>
      <c r="F28" s="6" t="inlineStr"/>
      <c r="G28" s="7" t="inlineStr">
        <is>
          <t>Não</t>
        </is>
      </c>
    </row>
    <row r="29">
      <c r="A29" s="6" t="inlineStr">
        <is>
          <t>Elineusa Pereira</t>
        </is>
      </c>
      <c r="B29" s="7" t="inlineStr">
        <is>
          <t>12/02/2026</t>
        </is>
      </c>
      <c r="C29" s="7" t="n"/>
      <c r="D29" s="7" t="n"/>
      <c r="E29" s="7" t="inlineStr"/>
      <c r="F29" s="6" t="inlineStr"/>
      <c r="G29" s="7" t="inlineStr">
        <is>
          <t>Não</t>
        </is>
      </c>
    </row>
    <row r="30">
      <c r="A30" s="6" t="inlineStr">
        <is>
          <t>Geraldo Magela Pereira</t>
        </is>
      </c>
      <c r="B30" s="7" t="inlineStr">
        <is>
          <t>13/02/2026</t>
        </is>
      </c>
      <c r="C30" s="7" t="n"/>
      <c r="D30" s="7" t="n"/>
      <c r="E30" s="7" t="inlineStr"/>
      <c r="F30" s="6" t="inlineStr">
        <is>
          <t>decisor ausente</t>
        </is>
      </c>
      <c r="G30" s="7" t="inlineStr">
        <is>
          <t>Não</t>
        </is>
      </c>
    </row>
    <row r="31">
      <c r="A31" s="6" t="inlineStr">
        <is>
          <t>Wagnes de Souza Silva</t>
        </is>
      </c>
      <c r="B31" s="7" t="inlineStr">
        <is>
          <t>13/02/2026</t>
        </is>
      </c>
      <c r="C31" s="7" t="n"/>
      <c r="D31" s="7" t="n"/>
      <c r="E31" s="7" t="inlineStr"/>
      <c r="F31" s="6" t="inlineStr">
        <is>
          <t>preço (não tem como)</t>
        </is>
      </c>
      <c r="G31" s="7" t="inlineStr">
        <is>
          <t>Não</t>
        </is>
      </c>
    </row>
    <row r="32">
      <c r="A32" s="6" t="inlineStr">
        <is>
          <t>Maria hildelane Fontes Veras</t>
        </is>
      </c>
      <c r="B32" s="7" t="inlineStr">
        <is>
          <t>18/02/2026</t>
        </is>
      </c>
      <c r="C32" s="7" t="n"/>
      <c r="D32" s="7" t="n"/>
      <c r="E32" s="7" t="inlineStr"/>
      <c r="F32" s="6" t="inlineStr">
        <is>
          <t>preço (não tem como)</t>
        </is>
      </c>
      <c r="G32" s="7" t="inlineStr">
        <is>
          <t>Não</t>
        </is>
      </c>
    </row>
    <row r="33">
      <c r="A33" s="6" t="inlineStr">
        <is>
          <t>Raimunda Nonata Costa de Sousa</t>
        </is>
      </c>
      <c r="B33" s="7" t="inlineStr">
        <is>
          <t>19/02/2026</t>
        </is>
      </c>
      <c r="C33" s="7" t="n"/>
      <c r="D33" s="7" t="n"/>
      <c r="E33" s="7" t="inlineStr"/>
      <c r="F33" s="6" t="inlineStr">
        <is>
          <t>decisor ausente</t>
        </is>
      </c>
      <c r="G33" s="7" t="inlineStr">
        <is>
          <t>Não</t>
        </is>
      </c>
    </row>
    <row r="34">
      <c r="A34" s="6" t="inlineStr">
        <is>
          <t>José ribamar Barosa Alves</t>
        </is>
      </c>
      <c r="B34" s="7" t="inlineStr">
        <is>
          <t>20/02/2026</t>
        </is>
      </c>
      <c r="C34" s="7" t="n"/>
      <c r="D34" s="7" t="n"/>
      <c r="E34" s="7" t="n">
        <v>5400</v>
      </c>
      <c r="F34" s="6" t="inlineStr"/>
      <c r="G34" s="7" t="inlineStr">
        <is>
          <t>Fechou</t>
        </is>
      </c>
    </row>
    <row r="35">
      <c r="A35" s="6" t="inlineStr">
        <is>
          <t>Antônio Ferreira Lopes</t>
        </is>
      </c>
      <c r="B35" s="7" t="inlineStr">
        <is>
          <t>23/02/2026</t>
        </is>
      </c>
      <c r="C35" s="7" t="n"/>
      <c r="D35" s="7" t="n"/>
      <c r="E35" s="7" t="n">
        <v>3800</v>
      </c>
      <c r="F35" s="6" t="inlineStr"/>
      <c r="G35" s="7" t="inlineStr">
        <is>
          <t>Fechou</t>
        </is>
      </c>
    </row>
    <row r="36">
      <c r="A36" s="6" t="inlineStr">
        <is>
          <t>Jônatas Rodrigues Bezerra</t>
        </is>
      </c>
      <c r="B36" s="7" t="inlineStr">
        <is>
          <t>25/02/2026</t>
        </is>
      </c>
      <c r="C36" s="7" t="n"/>
      <c r="D36" s="7" t="n"/>
      <c r="E36" s="7" t="inlineStr"/>
      <c r="F36" s="6" t="inlineStr">
        <is>
          <t>sem interesse</t>
        </is>
      </c>
      <c r="G36" s="7" t="inlineStr">
        <is>
          <t>Não</t>
        </is>
      </c>
    </row>
    <row r="37">
      <c r="A37" s="6" t="inlineStr">
        <is>
          <t>Marias das Dores Rodrigues Pontes</t>
        </is>
      </c>
      <c r="B37" s="7" t="inlineStr">
        <is>
          <t>26/02/2026</t>
        </is>
      </c>
      <c r="C37" s="7" t="n"/>
      <c r="D37" s="7" t="n"/>
      <c r="E37" s="7" t="n">
        <v>3450</v>
      </c>
      <c r="F37" s="6" t="inlineStr"/>
      <c r="G37" s="7" t="inlineStr">
        <is>
          <t>Fechou</t>
        </is>
      </c>
    </row>
    <row r="38">
      <c r="A38" s="6" t="inlineStr">
        <is>
          <t>Antônio Márcio de Souza</t>
        </is>
      </c>
      <c r="B38" s="7" t="inlineStr">
        <is>
          <t>26/02/2026</t>
        </is>
      </c>
      <c r="C38" s="7" t="n"/>
      <c r="D38" s="7" t="n"/>
      <c r="E38" s="7" t="inlineStr"/>
      <c r="F38" s="6" t="inlineStr">
        <is>
          <t>caixa/timing (vai juntar/calcular)</t>
        </is>
      </c>
      <c r="G38" s="7" t="inlineStr">
        <is>
          <t>Pendurado (vai pensar)</t>
        </is>
      </c>
    </row>
    <row r="39">
      <c r="A39" s="6" t="inlineStr">
        <is>
          <t>Rosyone Torres</t>
        </is>
      </c>
      <c r="B39" s="7" t="inlineStr">
        <is>
          <t>03/03/2026</t>
        </is>
      </c>
      <c r="C39" s="7" t="n"/>
      <c r="D39" s="7" t="n"/>
      <c r="E39" s="7" t="inlineStr"/>
      <c r="F39" s="6" t="inlineStr">
        <is>
          <t>circunstância</t>
        </is>
      </c>
      <c r="G39" s="7" t="inlineStr">
        <is>
          <t>Pendurado (vai pensar)</t>
        </is>
      </c>
    </row>
    <row r="40">
      <c r="A40" s="6" t="inlineStr">
        <is>
          <t>Elvani Barbosa</t>
        </is>
      </c>
      <c r="B40" s="7" t="inlineStr">
        <is>
          <t>05/03/2026</t>
        </is>
      </c>
      <c r="C40" s="7" t="n"/>
      <c r="D40" s="7" t="n"/>
      <c r="E40" s="7" t="inlineStr"/>
      <c r="F40" s="6" t="inlineStr">
        <is>
          <t>preço (não tem como)</t>
        </is>
      </c>
      <c r="G40" s="7" t="inlineStr">
        <is>
          <t>Não</t>
        </is>
      </c>
    </row>
    <row r="41">
      <c r="A41" s="6" t="inlineStr">
        <is>
          <t>Marineide de Sousa Barbosa</t>
        </is>
      </c>
      <c r="B41" s="7" t="inlineStr">
        <is>
          <t>06/03/2026</t>
        </is>
      </c>
      <c r="C41" s="7" t="n"/>
      <c r="D41" s="7" t="n"/>
      <c r="E41" s="7" t="inlineStr"/>
      <c r="F41" s="6" t="inlineStr"/>
      <c r="G41" s="7" t="inlineStr">
        <is>
          <t>Não</t>
        </is>
      </c>
    </row>
    <row r="42">
      <c r="A42" s="6" t="inlineStr">
        <is>
          <t>Maria da Guia Pereira dos Santos</t>
        </is>
      </c>
      <c r="B42" s="7" t="inlineStr">
        <is>
          <t>10/03/2026</t>
        </is>
      </c>
      <c r="C42" s="7" t="n"/>
      <c r="D42" s="7" t="n"/>
      <c r="E42" s="7" t="n">
        <v>5400</v>
      </c>
      <c r="F42" s="6" t="inlineStr"/>
      <c r="G42" s="7" t="inlineStr">
        <is>
          <t>Fechou</t>
        </is>
      </c>
    </row>
    <row r="43">
      <c r="A43" s="6" t="inlineStr">
        <is>
          <t>Carlos André Rodrigues</t>
        </is>
      </c>
      <c r="B43" s="7" t="inlineStr">
        <is>
          <t>13/03/2026</t>
        </is>
      </c>
      <c r="C43" s="7" t="n"/>
      <c r="D43" s="7" t="n"/>
      <c r="E43" s="7" t="n">
        <v>3800</v>
      </c>
      <c r="F43" s="6" t="inlineStr"/>
      <c r="G43" s="7" t="inlineStr">
        <is>
          <t>Fechou</t>
        </is>
      </c>
    </row>
    <row r="44">
      <c r="A44" s="6" t="inlineStr">
        <is>
          <t>José Maria Rodrigues</t>
        </is>
      </c>
      <c r="B44" s="7" t="inlineStr">
        <is>
          <t>13/03/2026</t>
        </is>
      </c>
      <c r="C44" s="7" t="n"/>
      <c r="D44" s="7" t="n"/>
      <c r="E44" s="7" t="n">
        <v>3800</v>
      </c>
      <c r="F44" s="6" t="inlineStr"/>
      <c r="G44" s="7" t="inlineStr">
        <is>
          <t>Fechou</t>
        </is>
      </c>
    </row>
    <row r="45">
      <c r="A45" s="6" t="inlineStr">
        <is>
          <t>Magno Alex Nascimento Sousa</t>
        </is>
      </c>
      <c r="B45" s="7" t="inlineStr">
        <is>
          <t>14/03/2026</t>
        </is>
      </c>
      <c r="C45" s="7" t="n"/>
      <c r="D45" s="7" t="n"/>
      <c r="E45" s="7" t="n">
        <v>3800</v>
      </c>
      <c r="F45" s="6" t="inlineStr"/>
      <c r="G45" s="7" t="inlineStr">
        <is>
          <t>Fechou</t>
        </is>
      </c>
    </row>
    <row r="46">
      <c r="A46" s="6" t="inlineStr">
        <is>
          <t>Marconi de Sousa Carneiro</t>
        </is>
      </c>
      <c r="B46" s="7" t="inlineStr">
        <is>
          <t>14/03/2026</t>
        </is>
      </c>
      <c r="C46" s="7" t="n"/>
      <c r="D46" s="7" t="n"/>
      <c r="E46" s="7" t="inlineStr"/>
      <c r="F46" s="6" t="inlineStr">
        <is>
          <t>preço (não tem como)</t>
        </is>
      </c>
      <c r="G46" s="7" t="inlineStr">
        <is>
          <t>Não</t>
        </is>
      </c>
    </row>
    <row r="47">
      <c r="A47" s="6" t="inlineStr">
        <is>
          <t>Luzia Barbosa do Nascimento</t>
        </is>
      </c>
      <c r="B47" s="7" t="inlineStr">
        <is>
          <t>16/03/2026</t>
        </is>
      </c>
      <c r="C47" s="7" t="n"/>
      <c r="D47" s="7" t="n"/>
      <c r="E47" s="7" t="inlineStr"/>
      <c r="F47" s="6" t="inlineStr">
        <is>
          <t>preço (não tem como)</t>
        </is>
      </c>
      <c r="G47" s="7" t="inlineStr">
        <is>
          <t>Não</t>
        </is>
      </c>
    </row>
    <row r="48">
      <c r="A48" s="6" t="inlineStr">
        <is>
          <t>Anderson Rafael Pereira da Silva</t>
        </is>
      </c>
      <c r="B48" s="7" t="inlineStr">
        <is>
          <t>17/03/2026</t>
        </is>
      </c>
      <c r="C48" s="7" t="n"/>
      <c r="D48" s="7" t="n"/>
      <c r="E48" s="7" t="n">
        <v>3800</v>
      </c>
      <c r="F48" s="6" t="inlineStr"/>
      <c r="G48" s="7" t="inlineStr">
        <is>
          <t>Fechou</t>
        </is>
      </c>
    </row>
    <row r="49">
      <c r="A49" s="6" t="inlineStr">
        <is>
          <t>José Pereira da Silva</t>
        </is>
      </c>
      <c r="B49" s="7" t="inlineStr">
        <is>
          <t>17/03/2026</t>
        </is>
      </c>
      <c r="C49" s="7" t="n"/>
      <c r="D49" s="7" t="n"/>
      <c r="E49" s="7" t="n">
        <v>3150</v>
      </c>
      <c r="F49" s="6" t="inlineStr"/>
      <c r="G49" s="7" t="inlineStr">
        <is>
          <t>Fechou</t>
        </is>
      </c>
    </row>
    <row r="50">
      <c r="A50" s="6" t="inlineStr">
        <is>
          <t>Clemilto Mota Lima</t>
        </is>
      </c>
      <c r="B50" s="7" t="inlineStr">
        <is>
          <t>17/03/2026</t>
        </is>
      </c>
      <c r="C50" s="7" t="n"/>
      <c r="D50" s="7" t="n"/>
      <c r="E50" s="7" t="inlineStr"/>
      <c r="F50" s="6" t="inlineStr">
        <is>
          <t>preço (não tem como)</t>
        </is>
      </c>
      <c r="G50" s="7" t="inlineStr">
        <is>
          <t>Não</t>
        </is>
      </c>
    </row>
    <row r="51">
      <c r="A51" s="6" t="inlineStr">
        <is>
          <t>Josiel Rocha Silva</t>
        </is>
      </c>
      <c r="B51" s="7" t="inlineStr">
        <is>
          <t>17/03/2026</t>
        </is>
      </c>
      <c r="C51" s="7" t="n"/>
      <c r="D51" s="7" t="n"/>
      <c r="E51" s="7" t="inlineStr"/>
      <c r="F51" s="6" t="inlineStr"/>
      <c r="G51" s="7" t="inlineStr">
        <is>
          <t>Pendurado (vai pensar)</t>
        </is>
      </c>
    </row>
    <row r="52">
      <c r="A52" s="6" t="inlineStr">
        <is>
          <t>José Antônio de Souza</t>
        </is>
      </c>
      <c r="B52" s="7" t="inlineStr">
        <is>
          <t>18/03/2026</t>
        </is>
      </c>
      <c r="C52" s="7" t="n"/>
      <c r="D52" s="7" t="n"/>
      <c r="E52" s="7" t="n">
        <v>5400</v>
      </c>
      <c r="F52" s="6" t="inlineStr"/>
      <c r="G52" s="7" t="inlineStr">
        <is>
          <t>Fechou</t>
        </is>
      </c>
    </row>
    <row r="53">
      <c r="A53" s="6" t="inlineStr">
        <is>
          <t>Rose Mary Nogueira de Souza</t>
        </is>
      </c>
      <c r="B53" s="7" t="inlineStr">
        <is>
          <t>23/03/2026</t>
        </is>
      </c>
      <c r="C53" s="7" t="n"/>
      <c r="D53" s="7" t="n"/>
      <c r="E53" s="7" t="inlineStr"/>
      <c r="F53" s="6" t="inlineStr">
        <is>
          <t>prefere médico/SUS</t>
        </is>
      </c>
      <c r="G53" s="7" t="inlineStr">
        <is>
          <t>Não</t>
        </is>
      </c>
    </row>
    <row r="54">
      <c r="A54" s="6" t="inlineStr">
        <is>
          <t>Maria Lindalva Lima da Silva</t>
        </is>
      </c>
      <c r="B54" s="7" t="inlineStr">
        <is>
          <t>25/03/2026</t>
        </is>
      </c>
      <c r="C54" s="7" t="n"/>
      <c r="D54" s="7" t="n"/>
      <c r="E54" s="7" t="inlineStr"/>
      <c r="F54" s="6" t="inlineStr">
        <is>
          <t>preço (não tem como)</t>
        </is>
      </c>
      <c r="G54" s="7" t="inlineStr">
        <is>
          <t>Pendurado (vai pensar)</t>
        </is>
      </c>
    </row>
    <row r="55">
      <c r="A55" s="6" t="inlineStr">
        <is>
          <t>João Dasmaceno Reis</t>
        </is>
      </c>
      <c r="B55" s="7" t="inlineStr">
        <is>
          <t>25/03/2026</t>
        </is>
      </c>
      <c r="C55" s="7" t="n"/>
      <c r="D55" s="7" t="n"/>
      <c r="E55" s="7" t="n">
        <v>6499</v>
      </c>
      <c r="F55" s="6" t="inlineStr"/>
      <c r="G55" s="7" t="inlineStr">
        <is>
          <t>Fechou</t>
        </is>
      </c>
    </row>
    <row r="56">
      <c r="A56" s="6" t="inlineStr">
        <is>
          <t>Valdeci Fiares de Almeida</t>
        </is>
      </c>
      <c r="B56" s="7" t="inlineStr">
        <is>
          <t>26/03/2026</t>
        </is>
      </c>
      <c r="C56" s="7" t="n"/>
      <c r="D56" s="7" t="n"/>
      <c r="E56" s="7" t="inlineStr"/>
      <c r="F56" s="6" t="inlineStr">
        <is>
          <t>caixa/timing (vai juntar/calcular)</t>
        </is>
      </c>
      <c r="G56" s="7" t="inlineStr">
        <is>
          <t>Pendurado (vai pensar)</t>
        </is>
      </c>
    </row>
    <row r="57">
      <c r="A57" s="6" t="inlineStr">
        <is>
          <t>Maria Ediluza Cardoso Machado</t>
        </is>
      </c>
      <c r="B57" s="7" t="inlineStr">
        <is>
          <t>26/03/2026</t>
        </is>
      </c>
      <c r="C57" s="7" t="n"/>
      <c r="D57" s="7" t="n"/>
      <c r="E57" s="7" t="inlineStr"/>
      <c r="F57" s="6" t="inlineStr"/>
      <c r="G57" s="7" t="inlineStr">
        <is>
          <t>Não</t>
        </is>
      </c>
    </row>
    <row r="58">
      <c r="A58" s="6" t="inlineStr">
        <is>
          <t>Layany Sthefany Silva França</t>
        </is>
      </c>
      <c r="B58" s="7" t="inlineStr">
        <is>
          <t>30/03/2026</t>
        </is>
      </c>
      <c r="C58" s="7" t="n"/>
      <c r="D58" s="7" t="n"/>
      <c r="E58" s="7" t="inlineStr"/>
      <c r="F58" s="6" t="inlineStr"/>
      <c r="G58" s="7" t="inlineStr">
        <is>
          <t>Não</t>
        </is>
      </c>
    </row>
    <row r="59">
      <c r="A59" s="6" t="inlineStr">
        <is>
          <t>Domingos Roseno dos Santos</t>
        </is>
      </c>
      <c r="B59" s="7" t="inlineStr">
        <is>
          <t>30/03/2026</t>
        </is>
      </c>
      <c r="C59" s="7" t="n"/>
      <c r="D59" s="7" t="n"/>
      <c r="E59" s="7" t="n">
        <v>6480</v>
      </c>
      <c r="F59" s="6" t="inlineStr"/>
      <c r="G59" s="7" t="inlineStr">
        <is>
          <t>Fechou</t>
        </is>
      </c>
    </row>
    <row r="60">
      <c r="A60" s="6" t="inlineStr">
        <is>
          <t>Ademar Ribeiro dos Santos</t>
        </is>
      </c>
      <c r="B60" s="7" t="inlineStr">
        <is>
          <t>30/03/2026</t>
        </is>
      </c>
      <c r="C60" s="7" t="n"/>
      <c r="D60" s="7" t="n"/>
      <c r="E60" s="7" t="n">
        <v>6000</v>
      </c>
      <c r="F60" s="6" t="inlineStr"/>
      <c r="G60" s="7" t="inlineStr">
        <is>
          <t>Fechou</t>
        </is>
      </c>
    </row>
    <row r="61">
      <c r="A61" s="6" t="inlineStr">
        <is>
          <t>Antônio João Fernandes Lima</t>
        </is>
      </c>
      <c r="B61" s="7" t="inlineStr">
        <is>
          <t>30/03/2026</t>
        </is>
      </c>
      <c r="C61" s="7" t="n"/>
      <c r="D61" s="7" t="n"/>
      <c r="E61" s="7" t="n">
        <v>5850</v>
      </c>
      <c r="F61" s="6" t="inlineStr"/>
      <c r="G61" s="7" t="inlineStr">
        <is>
          <t>Fechou</t>
        </is>
      </c>
    </row>
    <row r="62">
      <c r="A62" s="6" t="inlineStr">
        <is>
          <t>Sebastiana Maria da Costa Cunha Araujo</t>
        </is>
      </c>
      <c r="B62" s="7" t="inlineStr">
        <is>
          <t>31/03/2026</t>
        </is>
      </c>
      <c r="C62" s="7" t="n"/>
      <c r="D62" s="7" t="n"/>
      <c r="E62" s="7" t="inlineStr"/>
      <c r="F62" s="6" t="inlineStr">
        <is>
          <t>decisor ausente</t>
        </is>
      </c>
      <c r="G62" s="7" t="inlineStr">
        <is>
          <t>Pendurado (vai pensar)</t>
        </is>
      </c>
    </row>
    <row r="63">
      <c r="A63" s="6" t="inlineStr">
        <is>
          <t>Silvio da Costa Cunha</t>
        </is>
      </c>
      <c r="B63" s="7" t="inlineStr">
        <is>
          <t>31/03/2026</t>
        </is>
      </c>
      <c r="C63" s="7" t="n"/>
      <c r="D63" s="7" t="n"/>
      <c r="E63" s="7" t="n">
        <v>6499</v>
      </c>
      <c r="F63" s="6" t="inlineStr"/>
      <c r="G63" s="7" t="inlineStr">
        <is>
          <t>Fechou</t>
        </is>
      </c>
    </row>
    <row r="64">
      <c r="A64" s="6" t="inlineStr">
        <is>
          <t>Maria de Nazaré Teixeira</t>
        </is>
      </c>
      <c r="B64" s="7" t="inlineStr">
        <is>
          <t>01/04/2026</t>
        </is>
      </c>
      <c r="C64" s="7" t="n"/>
      <c r="D64" s="7" t="n"/>
      <c r="E64" s="7" t="inlineStr"/>
      <c r="F64" s="6" t="inlineStr">
        <is>
          <t>preço (não tem como)</t>
        </is>
      </c>
      <c r="G64" s="7" t="inlineStr">
        <is>
          <t>Não</t>
        </is>
      </c>
    </row>
    <row r="65">
      <c r="A65" s="6" t="inlineStr">
        <is>
          <t>Maria José Pereira de Jesus</t>
        </is>
      </c>
      <c r="B65" s="7" t="inlineStr">
        <is>
          <t>04/04/2026</t>
        </is>
      </c>
      <c r="C65" s="7" t="n"/>
      <c r="D65" s="7" t="n"/>
      <c r="E65" s="7" t="inlineStr"/>
      <c r="F65" s="6" t="inlineStr"/>
      <c r="G65" s="7" t="inlineStr">
        <is>
          <t>Não</t>
        </is>
      </c>
    </row>
    <row r="66">
      <c r="A66" s="6" t="inlineStr">
        <is>
          <t>Manoel Pereira do Rêgo</t>
        </is>
      </c>
      <c r="B66" s="7" t="inlineStr">
        <is>
          <t>07/04/2026</t>
        </is>
      </c>
      <c r="C66" s="7" t="n"/>
      <c r="D66" s="7" t="n"/>
      <c r="E66" s="7" t="inlineStr"/>
      <c r="F66" s="6" t="inlineStr">
        <is>
          <t>preço (não tem como)</t>
        </is>
      </c>
      <c r="G66" s="7" t="inlineStr">
        <is>
          <t>Não</t>
        </is>
      </c>
    </row>
    <row r="67">
      <c r="A67" s="6" t="inlineStr">
        <is>
          <t>Geraldo Alves das Neves</t>
        </is>
      </c>
      <c r="B67" s="7" t="inlineStr">
        <is>
          <t>08/04/2026</t>
        </is>
      </c>
      <c r="C67" s="7" t="n"/>
      <c r="D67" s="7" t="n"/>
      <c r="E67" s="7" t="inlineStr"/>
      <c r="F67" s="6" t="inlineStr">
        <is>
          <t>decisor ausente</t>
        </is>
      </c>
      <c r="G67" s="7" t="inlineStr">
        <is>
          <t>Pendurado (vai pensar)</t>
        </is>
      </c>
    </row>
    <row r="68">
      <c r="A68" s="6" t="inlineStr">
        <is>
          <t>Liliana Nousinho Simão</t>
        </is>
      </c>
      <c r="B68" s="7" t="inlineStr">
        <is>
          <t>08/04/2026</t>
        </is>
      </c>
      <c r="C68" s="7" t="n"/>
      <c r="D68" s="7" t="n"/>
      <c r="E68" s="7" t="inlineStr"/>
      <c r="F68" s="6" t="inlineStr">
        <is>
          <t>circunstância</t>
        </is>
      </c>
      <c r="G68" s="7" t="inlineStr">
        <is>
          <t>Pendurado (vai pensar)</t>
        </is>
      </c>
    </row>
    <row r="69">
      <c r="A69" s="6" t="inlineStr">
        <is>
          <t>Francisca de Araújo chaves da Silva</t>
        </is>
      </c>
      <c r="B69" s="7" t="inlineStr">
        <is>
          <t>09/04/2026</t>
        </is>
      </c>
      <c r="C69" s="7" t="n"/>
      <c r="D69" s="7" t="n"/>
      <c r="E69" s="7" t="inlineStr"/>
      <c r="F69" s="6" t="inlineStr">
        <is>
          <t>prefere médico/SUS</t>
        </is>
      </c>
      <c r="G69" s="7" t="inlineStr">
        <is>
          <t>Não</t>
        </is>
      </c>
    </row>
    <row r="70">
      <c r="A70" s="6" t="inlineStr">
        <is>
          <t>Maria José Lima da Silva</t>
        </is>
      </c>
      <c r="B70" s="7" t="inlineStr">
        <is>
          <t>10/04/2026</t>
        </is>
      </c>
      <c r="C70" s="7" t="n"/>
      <c r="D70" s="7" t="n"/>
      <c r="E70" s="7" t="inlineStr"/>
      <c r="F70" s="6" t="inlineStr">
        <is>
          <t>preço (não tem como)</t>
        </is>
      </c>
      <c r="G70" s="7" t="inlineStr">
        <is>
          <t>Não</t>
        </is>
      </c>
    </row>
    <row r="71">
      <c r="A71" s="6" t="inlineStr">
        <is>
          <t>Paulo Pereira de Almeida</t>
        </is>
      </c>
      <c r="B71" s="7" t="inlineStr">
        <is>
          <t>11/04/2026</t>
        </is>
      </c>
      <c r="C71" s="7" t="n"/>
      <c r="D71" s="7" t="n"/>
      <c r="E71" s="7" t="inlineStr"/>
      <c r="F71" s="6" t="inlineStr">
        <is>
          <t>preço (não tem como)</t>
        </is>
      </c>
      <c r="G71" s="7" t="inlineStr">
        <is>
          <t>Não</t>
        </is>
      </c>
    </row>
    <row r="72">
      <c r="A72" s="6" t="inlineStr">
        <is>
          <t>Maria Valdeni Ribeiro Pereira</t>
        </is>
      </c>
      <c r="B72" s="7" t="inlineStr">
        <is>
          <t>13/04/2026</t>
        </is>
      </c>
      <c r="C72" s="7" t="n"/>
      <c r="D72" s="7" t="n"/>
      <c r="E72" s="7" t="n">
        <v>3800</v>
      </c>
      <c r="F72" s="6" t="inlineStr"/>
      <c r="G72" s="7" t="inlineStr">
        <is>
          <t>Fechou</t>
        </is>
      </c>
    </row>
    <row r="73">
      <c r="A73" s="6" t="inlineStr">
        <is>
          <t>Maria da Piedade Lima da Silva</t>
        </is>
      </c>
      <c r="B73" s="7" t="inlineStr">
        <is>
          <t>13/04/2026</t>
        </is>
      </c>
      <c r="C73" s="7" t="n"/>
      <c r="D73" s="7" t="n"/>
      <c r="E73" s="7" t="inlineStr"/>
      <c r="F73" s="6" t="inlineStr">
        <is>
          <t>preço (não tem como)</t>
        </is>
      </c>
      <c r="G73" s="7" t="inlineStr">
        <is>
          <t>Não</t>
        </is>
      </c>
    </row>
    <row r="74">
      <c r="A74" s="6" t="inlineStr">
        <is>
          <t>Terezinha de Moura Almada</t>
        </is>
      </c>
      <c r="B74" s="7" t="inlineStr">
        <is>
          <t>14/04/2026</t>
        </is>
      </c>
      <c r="C74" s="7" t="n"/>
      <c r="D74" s="7" t="n"/>
      <c r="E74" s="7" t="inlineStr"/>
      <c r="F74" s="6" t="inlineStr"/>
      <c r="G74" s="7" t="inlineStr">
        <is>
          <t>Não</t>
        </is>
      </c>
    </row>
    <row r="75">
      <c r="A75" s="6" t="inlineStr">
        <is>
          <t>Matias de Abreu Rodrigues</t>
        </is>
      </c>
      <c r="B75" s="7" t="inlineStr">
        <is>
          <t>14/04/2026</t>
        </is>
      </c>
      <c r="C75" s="7" t="n"/>
      <c r="D75" s="7" t="n"/>
      <c r="E75" s="7" t="n">
        <v>5400</v>
      </c>
      <c r="F75" s="6" t="inlineStr"/>
      <c r="G75" s="7" t="inlineStr">
        <is>
          <t>Fechou</t>
        </is>
      </c>
    </row>
    <row r="76">
      <c r="A76" s="6" t="inlineStr">
        <is>
          <t>Adonias de Castro Silva</t>
        </is>
      </c>
      <c r="B76" s="7" t="inlineStr">
        <is>
          <t>16/04/2026</t>
        </is>
      </c>
      <c r="C76" s="7" t="n"/>
      <c r="D76" s="7" t="n"/>
      <c r="E76" s="7" t="inlineStr"/>
      <c r="F76" s="6" t="inlineStr">
        <is>
          <t>caixa/timing (vai juntar/calcular)</t>
        </is>
      </c>
      <c r="G76" s="7" t="inlineStr">
        <is>
          <t>Não</t>
        </is>
      </c>
    </row>
    <row r="77">
      <c r="A77" s="6" t="inlineStr">
        <is>
          <t>Gilberto Santanna</t>
        </is>
      </c>
      <c r="B77" s="7" t="inlineStr">
        <is>
          <t>17/04/2026</t>
        </is>
      </c>
      <c r="C77" s="7" t="n"/>
      <c r="D77" s="7" t="n"/>
      <c r="E77" s="7" t="inlineStr"/>
      <c r="F77" s="6" t="inlineStr">
        <is>
          <t>caixa/timing (vai juntar/calcular)</t>
        </is>
      </c>
      <c r="G77" s="7" t="inlineStr">
        <is>
          <t>Pendurado (vai pensar)</t>
        </is>
      </c>
    </row>
    <row r="78">
      <c r="A78" s="6" t="inlineStr">
        <is>
          <t>Maria Rodriguês da Silva Conceção</t>
        </is>
      </c>
      <c r="B78" s="7" t="inlineStr">
        <is>
          <t>18/04/2026</t>
        </is>
      </c>
      <c r="C78" s="7" t="n"/>
      <c r="D78" s="7" t="n"/>
      <c r="E78" s="7" t="inlineStr"/>
      <c r="F78" s="6" t="inlineStr"/>
      <c r="G78" s="7" t="inlineStr">
        <is>
          <t>Não</t>
        </is>
      </c>
    </row>
    <row r="79">
      <c r="A79" s="6" t="inlineStr">
        <is>
          <t>Bernardo Alves de Almeida</t>
        </is>
      </c>
      <c r="B79" s="7" t="inlineStr">
        <is>
          <t>22/04/2026</t>
        </is>
      </c>
      <c r="C79" s="7" t="n"/>
      <c r="D79" s="7" t="n"/>
      <c r="E79" s="7" t="n">
        <v>5400</v>
      </c>
      <c r="F79" s="6" t="inlineStr"/>
      <c r="G79" s="7" t="inlineStr">
        <is>
          <t>Fechou</t>
        </is>
      </c>
    </row>
    <row r="80">
      <c r="A80" s="6" t="inlineStr">
        <is>
          <t>Maria de Fátima Silva Oliveira</t>
        </is>
      </c>
      <c r="B80" s="7" t="inlineStr">
        <is>
          <t>22/04/2026</t>
        </is>
      </c>
      <c r="C80" s="7" t="n"/>
      <c r="D80" s="7" t="n"/>
      <c r="E80" s="7" t="n">
        <v>6499</v>
      </c>
      <c r="F80" s="6" t="inlineStr"/>
      <c r="G80" s="7" t="inlineStr">
        <is>
          <t>Fechou</t>
        </is>
      </c>
    </row>
    <row r="81">
      <c r="A81" s="6" t="inlineStr">
        <is>
          <t>Maria Lopes</t>
        </is>
      </c>
      <c r="B81" s="7" t="inlineStr">
        <is>
          <t>28/04/2026</t>
        </is>
      </c>
      <c r="C81" s="7" t="n"/>
      <c r="D81" s="7" t="n"/>
      <c r="E81" s="7" t="inlineStr"/>
      <c r="F81" s="6" t="inlineStr">
        <is>
          <t>preço (não tem como)</t>
        </is>
      </c>
      <c r="G81" s="7" t="inlineStr">
        <is>
          <t>Não</t>
        </is>
      </c>
    </row>
    <row r="82">
      <c r="A82" s="6" t="inlineStr">
        <is>
          <t>Givaldo das chagas Lopes Veras</t>
        </is>
      </c>
      <c r="B82" s="7" t="inlineStr">
        <is>
          <t>28/04/2026</t>
        </is>
      </c>
      <c r="C82" s="7" t="n"/>
      <c r="D82" s="7" t="n"/>
      <c r="E82" s="7" t="inlineStr"/>
      <c r="F82" s="6" t="inlineStr">
        <is>
          <t>sem interesse</t>
        </is>
      </c>
      <c r="G82" s="7" t="inlineStr">
        <is>
          <t>Não</t>
        </is>
      </c>
    </row>
    <row r="83">
      <c r="A83" s="6" t="inlineStr">
        <is>
          <t>Valdi Santos Silva</t>
        </is>
      </c>
      <c r="B83" s="7" t="inlineStr">
        <is>
          <t>28/04/2026</t>
        </is>
      </c>
      <c r="C83" s="7" t="n"/>
      <c r="D83" s="7" t="n"/>
      <c r="E83" s="7" t="inlineStr"/>
      <c r="F83" s="6" t="inlineStr">
        <is>
          <t>decisor ausente</t>
        </is>
      </c>
      <c r="G83" s="7" t="inlineStr">
        <is>
          <t>Pendurado (vai pensar)</t>
        </is>
      </c>
    </row>
    <row r="84">
      <c r="A84" s="6" t="inlineStr">
        <is>
          <t>Lea Nunes Hortegal Aragão</t>
        </is>
      </c>
      <c r="B84" s="7" t="inlineStr">
        <is>
          <t>29/04/2026</t>
        </is>
      </c>
      <c r="C84" s="7" t="n"/>
      <c r="D84" s="7" t="n"/>
      <c r="E84" s="7" t="n">
        <v>5400</v>
      </c>
      <c r="F84" s="6" t="inlineStr"/>
      <c r="G84" s="7" t="inlineStr">
        <is>
          <t>Fechou</t>
        </is>
      </c>
    </row>
    <row r="85">
      <c r="A85" s="6" t="inlineStr">
        <is>
          <t>Zearnaldo Leão de Alencar</t>
        </is>
      </c>
      <c r="B85" s="7" t="inlineStr">
        <is>
          <t>29/04/2026</t>
        </is>
      </c>
      <c r="C85" s="7" t="n"/>
      <c r="D85" s="7" t="n"/>
      <c r="E85" s="7" t="n">
        <v>5400</v>
      </c>
      <c r="F85" s="6" t="inlineStr"/>
      <c r="G85" s="7" t="inlineStr">
        <is>
          <t>Fechou</t>
        </is>
      </c>
    </row>
    <row r="86">
      <c r="A86" s="6" t="inlineStr">
        <is>
          <t>Joana Nonata dos Santos Silva</t>
        </is>
      </c>
      <c r="B86" s="7" t="inlineStr">
        <is>
          <t>30/04/2026</t>
        </is>
      </c>
      <c r="C86" s="7" t="n"/>
      <c r="D86" s="7" t="n"/>
      <c r="E86" s="7" t="inlineStr"/>
      <c r="F86" s="6" t="inlineStr">
        <is>
          <t>decisor ausente</t>
        </is>
      </c>
      <c r="G86" s="7" t="inlineStr">
        <is>
          <t>Não</t>
        </is>
      </c>
    </row>
    <row r="87">
      <c r="A87" s="6" t="inlineStr">
        <is>
          <t>Karla Costa e Silva</t>
        </is>
      </c>
      <c r="B87" s="7" t="inlineStr">
        <is>
          <t>04/05/2026</t>
        </is>
      </c>
      <c r="C87" s="7" t="n"/>
      <c r="D87" s="7" t="n"/>
      <c r="E87" s="7" t="n">
        <v>6990</v>
      </c>
      <c r="F87" s="6" t="inlineStr"/>
      <c r="G87" s="7" t="inlineStr">
        <is>
          <t>Fechou</t>
        </is>
      </c>
    </row>
    <row r="88">
      <c r="A88" s="6" t="inlineStr">
        <is>
          <t>Anísio vieira Chaves Neto</t>
        </is>
      </c>
      <c r="B88" s="7" t="inlineStr">
        <is>
          <t>05/05/2026</t>
        </is>
      </c>
      <c r="C88" s="7" t="n"/>
      <c r="D88" s="7" t="n"/>
      <c r="E88" s="7" t="inlineStr"/>
      <c r="F88" s="6" t="inlineStr">
        <is>
          <t>decisor ausente</t>
        </is>
      </c>
      <c r="G88" s="7" t="inlineStr">
        <is>
          <t>Não</t>
        </is>
      </c>
    </row>
    <row r="89">
      <c r="A89" s="6" t="inlineStr">
        <is>
          <t>Edmilson Arruda dos Santos</t>
        </is>
      </c>
      <c r="B89" s="7" t="inlineStr">
        <is>
          <t>05/05/2026</t>
        </is>
      </c>
      <c r="C89" s="7" t="n"/>
      <c r="D89" s="7" t="n"/>
      <c r="E89" s="7" t="inlineStr"/>
      <c r="F89" s="6" t="inlineStr">
        <is>
          <t>caixa/timing (vai juntar/calcular)</t>
        </is>
      </c>
      <c r="G89" s="7" t="inlineStr">
        <is>
          <t>Pendurado (vai pensar)</t>
        </is>
      </c>
    </row>
    <row r="90">
      <c r="A90" s="6" t="inlineStr">
        <is>
          <t>Felipe Viana de Souza</t>
        </is>
      </c>
      <c r="B90" s="7" t="inlineStr">
        <is>
          <t>06/05/2026</t>
        </is>
      </c>
      <c r="C90" s="7" t="n"/>
      <c r="D90" s="7" t="n"/>
      <c r="E90" s="7" t="inlineStr"/>
      <c r="F90" s="6" t="inlineStr">
        <is>
          <t>preço (não tem como)</t>
        </is>
      </c>
      <c r="G90" s="7" t="inlineStr">
        <is>
          <t>Não</t>
        </is>
      </c>
    </row>
    <row r="91">
      <c r="A91" s="6" t="inlineStr">
        <is>
          <t>Silvino José de Oliveira</t>
        </is>
      </c>
      <c r="B91" s="7" t="inlineStr">
        <is>
          <t>06/05/2026</t>
        </is>
      </c>
      <c r="C91" s="7" t="n"/>
      <c r="D91" s="7" t="n"/>
      <c r="E91" s="7" t="inlineStr"/>
      <c r="F91" s="6" t="inlineStr"/>
      <c r="G91" s="7" t="inlineStr">
        <is>
          <t>Pendurado (vai pensar)</t>
        </is>
      </c>
    </row>
    <row r="92">
      <c r="A92" s="6" t="inlineStr">
        <is>
          <t>Vitalina Maria da Conceção</t>
        </is>
      </c>
      <c r="B92" s="7" t="inlineStr">
        <is>
          <t>07/05/2026</t>
        </is>
      </c>
      <c r="C92" s="7" t="n"/>
      <c r="D92" s="7" t="n"/>
      <c r="E92" s="7" t="inlineStr"/>
      <c r="F92" s="6" t="inlineStr"/>
      <c r="G92" s="7" t="inlineStr">
        <is>
          <t>Não</t>
        </is>
      </c>
    </row>
    <row r="93">
      <c r="A93" s="6" t="inlineStr">
        <is>
          <t>Josineides dos Santos Columbi</t>
        </is>
      </c>
      <c r="B93" s="7" t="inlineStr">
        <is>
          <t>08/05/2026</t>
        </is>
      </c>
      <c r="C93" s="7" t="n"/>
      <c r="D93" s="7" t="n"/>
      <c r="E93" s="7" t="inlineStr"/>
      <c r="F93" s="6" t="inlineStr">
        <is>
          <t>prefere médico/SUS</t>
        </is>
      </c>
      <c r="G93" s="7" t="inlineStr">
        <is>
          <t>Não</t>
        </is>
      </c>
    </row>
    <row r="94">
      <c r="A94" s="6" t="inlineStr">
        <is>
          <t>Gilmar Moreira Santos</t>
        </is>
      </c>
      <c r="B94" s="7" t="inlineStr">
        <is>
          <t>09/05/2026</t>
        </is>
      </c>
      <c r="C94" s="7" t="n"/>
      <c r="D94" s="7" t="n"/>
      <c r="E94" s="7" t="inlineStr"/>
      <c r="F94" s="6" t="inlineStr">
        <is>
          <t>prefere médico/SUS</t>
        </is>
      </c>
      <c r="G94" s="7" t="inlineStr">
        <is>
          <t>Não</t>
        </is>
      </c>
    </row>
    <row r="95">
      <c r="A95" s="6" t="inlineStr">
        <is>
          <t>Edvaldo Alves da Silva</t>
        </is>
      </c>
      <c r="B95" s="7" t="inlineStr">
        <is>
          <t>12/05/2026</t>
        </is>
      </c>
      <c r="C95" s="7" t="n"/>
      <c r="D95" s="7" t="n"/>
      <c r="E95" s="7" t="inlineStr"/>
      <c r="F95" s="6" t="inlineStr">
        <is>
          <t>caixa/timing (vai juntar/calcular)</t>
        </is>
      </c>
      <c r="G95" s="7" t="inlineStr">
        <is>
          <t>Pendurado (vai pensar)</t>
        </is>
      </c>
    </row>
    <row r="96">
      <c r="A96" s="6" t="inlineStr">
        <is>
          <t>José Francisco Oliveira Silva</t>
        </is>
      </c>
      <c r="B96" s="7" t="inlineStr">
        <is>
          <t>14/05/2026</t>
        </is>
      </c>
      <c r="C96" s="7" t="n"/>
      <c r="D96" s="7" t="n"/>
      <c r="E96" s="7" t="inlineStr"/>
      <c r="F96" s="6" t="inlineStr">
        <is>
          <t>preço (não tem como)</t>
        </is>
      </c>
      <c r="G96" s="7" t="inlineStr">
        <is>
          <t>Pendurado (vai pensar)</t>
        </is>
      </c>
    </row>
    <row r="97">
      <c r="A97" s="6" t="inlineStr">
        <is>
          <t>Francisca Da Silva Costa</t>
        </is>
      </c>
      <c r="B97" s="7" t="inlineStr">
        <is>
          <t>14/05/2025</t>
        </is>
      </c>
      <c r="C97" s="7" t="n"/>
      <c r="D97" s="7" t="n"/>
      <c r="E97" s="7" t="inlineStr"/>
      <c r="F97" s="6" t="inlineStr">
        <is>
          <t>decisor ausente</t>
        </is>
      </c>
      <c r="G97" s="7" t="inlineStr">
        <is>
          <t>Não</t>
        </is>
      </c>
    </row>
    <row r="98">
      <c r="A98" s="6" t="inlineStr">
        <is>
          <t>Francisco Roossenberg Lopes Magalhães</t>
        </is>
      </c>
      <c r="B98" s="7" t="inlineStr">
        <is>
          <t>15/05/2026</t>
        </is>
      </c>
      <c r="C98" s="7" t="n"/>
      <c r="D98" s="7" t="n"/>
      <c r="E98" s="7" t="inlineStr"/>
      <c r="F98" s="6" t="inlineStr">
        <is>
          <t>prefere médico/SUS</t>
        </is>
      </c>
      <c r="G98" s="7" t="inlineStr">
        <is>
          <t>Pendurado (vai pensar)</t>
        </is>
      </c>
    </row>
    <row r="99">
      <c r="A99" s="6" t="inlineStr">
        <is>
          <t>Lídia silvia Mendonça</t>
        </is>
      </c>
      <c r="B99" s="7" t="inlineStr">
        <is>
          <t>16/05/2026</t>
        </is>
      </c>
      <c r="C99" s="7" t="n"/>
      <c r="D99" s="7" t="n"/>
      <c r="E99" s="7" t="inlineStr"/>
      <c r="F99" s="6" t="inlineStr">
        <is>
          <t>circunstância</t>
        </is>
      </c>
      <c r="G99" s="7" t="inlineStr">
        <is>
          <t>Não</t>
        </is>
      </c>
    </row>
    <row r="100">
      <c r="A100" s="6" t="inlineStr">
        <is>
          <t>Silvio Pereira de Silva</t>
        </is>
      </c>
      <c r="B100" s="7" t="inlineStr">
        <is>
          <t>16/05/2026</t>
        </is>
      </c>
      <c r="C100" s="7" t="n"/>
      <c r="D100" s="7" t="n"/>
      <c r="E100" s="7" t="n">
        <v>6990</v>
      </c>
      <c r="F100" s="6" t="inlineStr"/>
      <c r="G100" s="7" t="inlineStr">
        <is>
          <t>Fechou</t>
        </is>
      </c>
    </row>
    <row r="101">
      <c r="A101" s="6" t="inlineStr">
        <is>
          <t>Maria Rosilene Da Conceição Amorim</t>
        </is>
      </c>
      <c r="B101" s="7" t="inlineStr">
        <is>
          <t>18/05/2026</t>
        </is>
      </c>
      <c r="C101" s="7" t="n"/>
      <c r="D101" s="7" t="n"/>
      <c r="E101" s="7" t="n">
        <v>5400</v>
      </c>
      <c r="F101" s="6" t="inlineStr"/>
      <c r="G101" s="7" t="inlineStr">
        <is>
          <t>Fechou</t>
        </is>
      </c>
    </row>
    <row r="102">
      <c r="A102" s="6" t="inlineStr">
        <is>
          <t>Marcia Cristiane Dos Santos Carvalho</t>
        </is>
      </c>
      <c r="B102" s="7" t="inlineStr">
        <is>
          <t>18/05/2026</t>
        </is>
      </c>
      <c r="C102" s="7" t="n"/>
      <c r="D102" s="7" t="n"/>
      <c r="E102" s="7" t="inlineStr"/>
      <c r="F102" s="6" t="inlineStr"/>
      <c r="G102" s="7" t="inlineStr">
        <is>
          <t>Não</t>
        </is>
      </c>
    </row>
    <row r="103">
      <c r="A103" s="6" t="inlineStr">
        <is>
          <t>Francisco Nogueira de Sousa</t>
        </is>
      </c>
      <c r="B103" s="7" t="inlineStr">
        <is>
          <t>19/05/2026</t>
        </is>
      </c>
      <c r="C103" s="7" t="n"/>
      <c r="D103" s="7" t="n"/>
      <c r="E103" s="7" t="inlineStr"/>
      <c r="F103" s="6" t="inlineStr">
        <is>
          <t>preço (não tem como)</t>
        </is>
      </c>
      <c r="G103" s="7" t="inlineStr">
        <is>
          <t>Não</t>
        </is>
      </c>
    </row>
    <row r="104">
      <c r="A104" s="6" t="inlineStr">
        <is>
          <t>Jeremias Lima de Alencar</t>
        </is>
      </c>
      <c r="B104" s="7" t="inlineStr">
        <is>
          <t>20/05/2026</t>
        </is>
      </c>
      <c r="C104" s="7" t="n"/>
      <c r="D104" s="7" t="n"/>
      <c r="E104" s="7" t="inlineStr"/>
      <c r="F104" s="6" t="inlineStr">
        <is>
          <t>caixa/timing (vai juntar/calcular)</t>
        </is>
      </c>
      <c r="G104" s="7" t="inlineStr">
        <is>
          <t>Pendurado (vai pensar)</t>
        </is>
      </c>
    </row>
    <row r="105">
      <c r="A105" s="6" t="inlineStr">
        <is>
          <t>Maria Francisca Barroso Moraes</t>
        </is>
      </c>
      <c r="B105" s="7" t="inlineStr">
        <is>
          <t>21/05/2026</t>
        </is>
      </c>
      <c r="C105" s="7" t="n"/>
      <c r="D105" s="7" t="n"/>
      <c r="E105" s="7" t="n">
        <v>6990</v>
      </c>
      <c r="F105" s="6" t="inlineStr"/>
      <c r="G105" s="7" t="inlineStr">
        <is>
          <t>Fechou</t>
        </is>
      </c>
    </row>
    <row r="106">
      <c r="A106" s="6" t="inlineStr">
        <is>
          <t>Gilson Barbosa Sepulvida</t>
        </is>
      </c>
      <c r="B106" s="7" t="inlineStr">
        <is>
          <t>25/05/2026</t>
        </is>
      </c>
      <c r="C106" s="7" t="n"/>
      <c r="D106" s="7" t="n"/>
      <c r="E106" s="7" t="n">
        <v>5400</v>
      </c>
      <c r="F106" s="6" t="inlineStr"/>
      <c r="G106" s="7" t="inlineStr">
        <is>
          <t>Fechou</t>
        </is>
      </c>
    </row>
    <row r="107">
      <c r="A107" s="6" t="inlineStr">
        <is>
          <t>Flávio Ferreira Tavares</t>
        </is>
      </c>
      <c r="B107" s="7" t="inlineStr">
        <is>
          <t>25/05/2026</t>
        </is>
      </c>
      <c r="C107" s="7" t="n"/>
      <c r="D107" s="7" t="n"/>
      <c r="E107" s="7" t="inlineStr"/>
      <c r="F107" s="6" t="inlineStr">
        <is>
          <t>preço (não tem como)</t>
        </is>
      </c>
      <c r="G107" s="7" t="inlineStr">
        <is>
          <t>Pendurado (vai pensar)</t>
        </is>
      </c>
    </row>
    <row r="108">
      <c r="A108" s="6" t="inlineStr">
        <is>
          <t>Maria de Lurdes Gomes</t>
        </is>
      </c>
      <c r="B108" s="7" t="inlineStr">
        <is>
          <t>25/05/2026</t>
        </is>
      </c>
      <c r="C108" s="7" t="n"/>
      <c r="D108" s="7" t="n"/>
      <c r="E108" s="7" t="inlineStr"/>
      <c r="F108" s="6" t="inlineStr">
        <is>
          <t>decisor ausente</t>
        </is>
      </c>
      <c r="G108" s="7" t="inlineStr">
        <is>
          <t>Pendurado (vai pensar)</t>
        </is>
      </c>
    </row>
    <row r="109">
      <c r="A109" s="6" t="inlineStr">
        <is>
          <t>Conceição de Maria de Melo almieda</t>
        </is>
      </c>
      <c r="B109" s="7" t="inlineStr">
        <is>
          <t>27/05/2026</t>
        </is>
      </c>
      <c r="C109" s="7" t="n"/>
      <c r="D109" s="7" t="n"/>
      <c r="E109" s="7" t="n">
        <v>6990</v>
      </c>
      <c r="F109" s="6" t="inlineStr"/>
      <c r="G109" s="7" t="inlineStr">
        <is>
          <t>Fechou</t>
        </is>
      </c>
    </row>
    <row r="110">
      <c r="A110" s="6" t="inlineStr">
        <is>
          <t>Lúcio André Geleno Simões</t>
        </is>
      </c>
      <c r="B110" s="7" t="inlineStr">
        <is>
          <t>29/05/2026</t>
        </is>
      </c>
      <c r="C110" s="7" t="n"/>
      <c r="D110" s="7" t="n"/>
      <c r="E110" s="7" t="n">
        <v>6990</v>
      </c>
      <c r="F110" s="6" t="inlineStr"/>
      <c r="G110" s="7" t="inlineStr">
        <is>
          <t>Fechou</t>
        </is>
      </c>
    </row>
    <row r="111">
      <c r="A111" s="6" t="inlineStr">
        <is>
          <t>Wanderson Gleyson Da Silva Oliveira</t>
        </is>
      </c>
      <c r="B111" s="7" t="inlineStr">
        <is>
          <t>29/05/2026</t>
        </is>
      </c>
      <c r="C111" s="7" t="n"/>
      <c r="D111" s="7" t="n"/>
      <c r="E111" s="7" t="n">
        <v>5400</v>
      </c>
      <c r="F111" s="6" t="inlineStr"/>
      <c r="G111" s="7" t="inlineStr">
        <is>
          <t>Fechou</t>
        </is>
      </c>
    </row>
    <row r="112">
      <c r="A112" s="6" t="inlineStr">
        <is>
          <t>Lineide Maria Ribeiro De Sousa Rodrigues</t>
        </is>
      </c>
      <c r="B112" s="7" t="inlineStr">
        <is>
          <t>29/05/2026</t>
        </is>
      </c>
      <c r="C112" s="7" t="n"/>
      <c r="D112" s="7" t="n"/>
      <c r="E112" s="7" t="inlineStr"/>
      <c r="F112" s="6" t="inlineStr"/>
      <c r="G112" s="7" t="inlineStr">
        <is>
          <t>Não</t>
        </is>
      </c>
    </row>
    <row r="113">
      <c r="A113" s="6" t="inlineStr">
        <is>
          <t>Francisco Das Chagas Alves Dos Santos</t>
        </is>
      </c>
      <c r="B113" s="7" t="inlineStr">
        <is>
          <t>29/05/2026</t>
        </is>
      </c>
      <c r="C113" s="7" t="n"/>
      <c r="D113" s="7" t="n"/>
      <c r="E113" s="7" t="inlineStr"/>
      <c r="F113" s="6" t="inlineStr">
        <is>
          <t>preço (não tem como)</t>
        </is>
      </c>
      <c r="G113" s="7" t="inlineStr">
        <is>
          <t>Pendurado (vai pensar)</t>
        </is>
      </c>
    </row>
    <row r="114">
      <c r="A114" s="6" t="inlineStr">
        <is>
          <t>Maria Do Socorro Santos</t>
        </is>
      </c>
      <c r="B114" s="7" t="inlineStr">
        <is>
          <t>30/05/2026</t>
        </is>
      </c>
      <c r="C114" s="7" t="n"/>
      <c r="D114" s="7" t="n"/>
      <c r="E114" s="7" t="inlineStr"/>
      <c r="F114" s="6" t="inlineStr">
        <is>
          <t>caixa/timing (vai juntar/calcular)</t>
        </is>
      </c>
      <c r="G114" s="7" t="inlineStr">
        <is>
          <t>Não</t>
        </is>
      </c>
    </row>
    <row r="115">
      <c r="A115" s="6" t="inlineStr">
        <is>
          <t>Maria Tatiana da Rocha</t>
        </is>
      </c>
      <c r="B115" s="7" t="inlineStr">
        <is>
          <t>01/06/2026</t>
        </is>
      </c>
      <c r="C115" s="7" t="n"/>
      <c r="D115" s="7" t="n"/>
      <c r="E115" s="7" t="inlineStr"/>
      <c r="F115" s="6" t="inlineStr">
        <is>
          <t>preço (não tem como)</t>
        </is>
      </c>
      <c r="G115" s="7" t="inlineStr">
        <is>
          <t>Não</t>
        </is>
      </c>
    </row>
    <row r="116">
      <c r="A116" s="6" t="inlineStr">
        <is>
          <t>Marilene Aquino Da Silva</t>
        </is>
      </c>
      <c r="B116" s="7" t="inlineStr">
        <is>
          <t>02/06/2026</t>
        </is>
      </c>
      <c r="C116" s="7" t="n"/>
      <c r="D116" s="7" t="n"/>
      <c r="E116" s="7" t="inlineStr"/>
      <c r="F116" s="6" t="inlineStr">
        <is>
          <t>decisor ausente</t>
        </is>
      </c>
      <c r="G116" s="7" t="inlineStr">
        <is>
          <t>Pendurado (vai pensar)</t>
        </is>
      </c>
    </row>
    <row r="117">
      <c r="A117" s="6" t="inlineStr">
        <is>
          <t>Francisco Ferreira De Sousa</t>
        </is>
      </c>
      <c r="B117" s="7" t="inlineStr">
        <is>
          <t>05/06/2026</t>
        </is>
      </c>
      <c r="C117" s="7" t="n"/>
      <c r="D117" s="7" t="n"/>
      <c r="E117" s="7" t="inlineStr"/>
      <c r="F117" s="6" t="inlineStr"/>
      <c r="G117" s="7" t="inlineStr">
        <is>
          <t>Não</t>
        </is>
      </c>
    </row>
    <row r="118">
      <c r="A118" s="6" t="n"/>
      <c r="B118" s="7" t="n"/>
      <c r="C118" s="7" t="n"/>
      <c r="D118" s="7" t="n"/>
      <c r="E118" s="7" t="n"/>
      <c r="F118" s="6" t="n"/>
      <c r="G118" s="7" t="n"/>
    </row>
    <row r="119">
      <c r="A119" s="6" t="n"/>
      <c r="B119" s="7" t="n"/>
      <c r="C119" s="7" t="n"/>
      <c r="D119" s="7" t="n"/>
      <c r="E119" s="7" t="n"/>
      <c r="F119" s="6" t="n"/>
      <c r="G119" s="7" t="n"/>
    </row>
    <row r="120">
      <c r="A120" s="6" t="n"/>
      <c r="B120" s="7" t="n"/>
      <c r="C120" s="7" t="n"/>
      <c r="D120" s="7" t="n"/>
      <c r="E120" s="7" t="n"/>
      <c r="F120" s="6" t="n"/>
      <c r="G120" s="7" t="n"/>
    </row>
    <row r="121">
      <c r="A121" s="6" t="n"/>
      <c r="B121" s="7" t="n"/>
      <c r="C121" s="7" t="n"/>
      <c r="D121" s="7" t="n"/>
      <c r="E121" s="7" t="n"/>
      <c r="F121" s="6" t="n"/>
      <c r="G121" s="7" t="n"/>
    </row>
    <row r="122">
      <c r="A122" s="6" t="n"/>
      <c r="B122" s="7" t="n"/>
      <c r="C122" s="7" t="n"/>
      <c r="D122" s="7" t="n"/>
      <c r="E122" s="7" t="n"/>
      <c r="F122" s="6" t="n"/>
      <c r="G122" s="7" t="n"/>
    </row>
    <row r="123">
      <c r="A123" s="6" t="n"/>
      <c r="B123" s="7" t="n"/>
      <c r="C123" s="7" t="n"/>
      <c r="D123" s="7" t="n"/>
      <c r="E123" s="7" t="n"/>
      <c r="F123" s="6" t="n"/>
      <c r="G123" s="7" t="n"/>
    </row>
    <row r="124">
      <c r="A124" s="6" t="n"/>
      <c r="B124" s="7" t="n"/>
      <c r="C124" s="7" t="n"/>
      <c r="D124" s="7" t="n"/>
      <c r="E124" s="7" t="n"/>
      <c r="F124" s="6" t="n"/>
      <c r="G124" s="7" t="n"/>
    </row>
    <row r="125">
      <c r="A125" s="6" t="n"/>
      <c r="B125" s="7" t="n"/>
      <c r="C125" s="7" t="n"/>
      <c r="D125" s="7" t="n"/>
      <c r="E125" s="7" t="n"/>
      <c r="F125" s="6" t="n"/>
      <c r="G125" s="7" t="n"/>
    </row>
    <row r="126">
      <c r="A126" s="6" t="n"/>
      <c r="B126" s="7" t="n"/>
      <c r="C126" s="7" t="n"/>
      <c r="D126" s="7" t="n"/>
      <c r="E126" s="7" t="n"/>
      <c r="F126" s="6" t="n"/>
      <c r="G126" s="7" t="n"/>
    </row>
    <row r="127">
      <c r="A127" s="6" t="n"/>
      <c r="B127" s="7" t="n"/>
      <c r="C127" s="7" t="n"/>
      <c r="D127" s="7" t="n"/>
      <c r="E127" s="7" t="n"/>
      <c r="F127" s="6" t="n"/>
      <c r="G127" s="7" t="n"/>
    </row>
    <row r="128">
      <c r="A128" s="6" t="n"/>
      <c r="B128" s="7" t="n"/>
      <c r="C128" s="7" t="n"/>
      <c r="D128" s="7" t="n"/>
      <c r="E128" s="7" t="n"/>
      <c r="F128" s="6" t="n"/>
      <c r="G128" s="7" t="n"/>
    </row>
    <row r="129">
      <c r="A129" s="6" t="n"/>
      <c r="B129" s="7" t="n"/>
      <c r="C129" s="7" t="n"/>
      <c r="D129" s="7" t="n"/>
      <c r="E129" s="7" t="n"/>
      <c r="F129" s="6" t="n"/>
      <c r="G129" s="7" t="n"/>
    </row>
  </sheetData>
  <mergeCells count="21">
    <mergeCell ref="I8:L8"/>
    <mergeCell ref="I4:L4"/>
    <mergeCell ref="M9:N9"/>
    <mergeCell ref="M5:N5"/>
    <mergeCell ref="I10:L10"/>
    <mergeCell ref="I9:L9"/>
    <mergeCell ref="M11:N11"/>
    <mergeCell ref="M10:N10"/>
    <mergeCell ref="I6:L6"/>
    <mergeCell ref="I1:N1"/>
    <mergeCell ref="I11:L11"/>
    <mergeCell ref="M7:N7"/>
    <mergeCell ref="A1:G1"/>
    <mergeCell ref="M6:N6"/>
    <mergeCell ref="M3:N3"/>
    <mergeCell ref="I7:L7"/>
    <mergeCell ref="M8:N8"/>
    <mergeCell ref="I3:L3"/>
    <mergeCell ref="A2:G2"/>
    <mergeCell ref="M4:N4"/>
    <mergeCell ref="I5:L5"/>
  </mergeCells>
  <conditionalFormatting sqref="G5:G129">
    <cfRule type="expression" priority="1" dxfId="2">
      <formula>$G5="Fechou"</formula>
    </cfRule>
    <cfRule type="expression" priority="2" dxfId="1">
      <formula>$G5="Pendurado (vai pensar)"</formula>
    </cfRule>
    <cfRule type="expression" priority="3" dxfId="0">
      <formula>$G5="Não"</formula>
    </cfRule>
  </conditionalFormatting>
  <conditionalFormatting sqref="C5:C129">
    <cfRule type="expression" priority="4" dxfId="0">
      <formula>AND($C5="Não",$G5&lt;&gt;"Fechou",$G5&lt;&gt;"")</formula>
    </cfRule>
  </conditionalFormatting>
  <dataValidations count="4">
    <dataValidation sqref="C5:C129" showDropDown="0" showInputMessage="0" showErrorMessage="0" allowBlank="1" type="list">
      <formula1>"Sim,Não"</formula1>
    </dataValidation>
    <dataValidation sqref="D5:D129" showDropDown="0" showInputMessage="0" showErrorMessage="0" allowBlank="1" type="list">
      <formula1>"Sim,Não"</formula1>
    </dataValidation>
    <dataValidation sqref="F5:F129" showDropDown="0" showInputMessage="0" showErrorMessage="0" allowBlank="1" type="list">
      <formula1>"preço (não tem como),caixa/timing (vai juntar/calcular),decisor ausente,prefere médico/SUS,circunstância,sem interesse"</formula1>
    </dataValidation>
    <dataValidation sqref="G5:G129" showDropDown="0" showInputMessage="0" showErrorMessage="0" allowBlank="1" type="list">
      <formula1>"Fechou,Não,Pendurado (vai pensar)"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42" customWidth="1" min="1" max="1"/>
    <col width="9" customWidth="1" min="2" max="2"/>
    <col width="34" customWidth="1" min="3" max="3"/>
  </cols>
  <sheetData>
    <row r="1">
      <c r="A1" s="12" t="inlineStr">
        <is>
          <t>Categoria de profissão</t>
        </is>
      </c>
      <c r="B1" s="12" t="inlineStr">
        <is>
          <t>Pontos</t>
        </is>
      </c>
      <c r="C1" s="12" t="inlineStr">
        <is>
          <t>Lógica</t>
        </is>
      </c>
    </row>
    <row r="2">
      <c r="A2" t="inlineStr">
        <is>
          <t>Motorista</t>
        </is>
      </c>
      <c r="B2" t="n">
        <v>1</v>
      </c>
      <c r="C2" t="inlineStr">
        <is>
          <t>renda que pinga (fecha 71%)</t>
        </is>
      </c>
    </row>
    <row r="3">
      <c r="A3" t="inlineStr">
        <is>
          <t>Servidor / Func. público</t>
        </is>
      </c>
      <c r="B3" t="n">
        <v>1</v>
      </c>
      <c r="C3" t="inlineStr">
        <is>
          <t>renda fixa (57%)</t>
        </is>
      </c>
    </row>
    <row r="4">
      <c r="A4" t="inlineStr">
        <is>
          <t>Técnico / Eletricista / Offshore</t>
        </is>
      </c>
      <c r="B4" t="n">
        <v>1</v>
      </c>
      <c r="C4" t="inlineStr">
        <is>
          <t>renda (60%)</t>
        </is>
      </c>
    </row>
    <row r="5">
      <c r="A5" t="inlineStr">
        <is>
          <t>Militar</t>
        </is>
      </c>
      <c r="B5" t="n">
        <v>1</v>
      </c>
      <c r="C5" t="inlineStr">
        <is>
          <t>renda fixa</t>
        </is>
      </c>
    </row>
    <row r="6">
      <c r="A6" t="inlineStr">
        <is>
          <t>Aposentado (c/ benefício)</t>
        </is>
      </c>
      <c r="B6" t="n">
        <v>0</v>
      </c>
      <c r="C6" t="inlineStr">
        <is>
          <t>média (32%)</t>
        </is>
      </c>
    </row>
    <row r="7">
      <c r="A7" t="inlineStr">
        <is>
          <t>Liberal (advogado/enfermeiro/contador)</t>
        </is>
      </c>
      <c r="B7" t="n">
        <v>0</v>
      </c>
      <c r="C7" t="inlineStr">
        <is>
          <t>escolarizado fecha bem, neutro</t>
        </is>
      </c>
    </row>
    <row r="8">
      <c r="A8" t="inlineStr">
        <is>
          <t>Comercial / Representante</t>
        </is>
      </c>
      <c r="B8" t="n">
        <v>0</v>
      </c>
      <c r="C8" t="inlineStr">
        <is>
          <t>neutro</t>
        </is>
      </c>
    </row>
    <row r="9">
      <c r="A9" t="inlineStr">
        <is>
          <t>Lavrador</t>
        </is>
      </c>
      <c r="B9" t="n">
        <v>0</v>
      </c>
      <c r="C9" t="inlineStr">
        <is>
          <t>fraco real (22%)</t>
        </is>
      </c>
    </row>
    <row r="10">
      <c r="A10" t="inlineStr">
        <is>
          <t>Professor(a)</t>
        </is>
      </c>
      <c r="B10" t="n">
        <v>-1</v>
      </c>
      <c r="C10" t="inlineStr">
        <is>
          <t>fura o eixo renda (12%)</t>
        </is>
      </c>
    </row>
    <row r="11">
      <c r="A11" t="inlineStr">
        <is>
          <t>Serviços gerais / Doméstica / Cozinheira</t>
        </is>
      </c>
      <c r="B11" t="n">
        <v>-1</v>
      </c>
      <c r="C11" t="inlineStr">
        <is>
          <t>renda frágil</t>
        </is>
      </c>
    </row>
    <row r="12">
      <c r="A12" t="inlineStr">
        <is>
          <t>Dona de casa / Trabalha em casa</t>
        </is>
      </c>
      <c r="B12" t="n">
        <v>-1</v>
      </c>
      <c r="C12" t="inlineStr">
        <is>
          <t>sem renda própria</t>
        </is>
      </c>
    </row>
    <row r="13">
      <c r="A13" t="inlineStr">
        <is>
          <t>Autônomo / Informal intermitente</t>
        </is>
      </c>
      <c r="B13" t="n">
        <v>-1</v>
      </c>
      <c r="C13" t="inlineStr">
        <is>
          <t>renda instável (0%)</t>
        </is>
      </c>
    </row>
    <row r="14">
      <c r="A14" t="inlineStr">
        <is>
          <t>Outro / Não informado</t>
        </is>
      </c>
      <c r="B14" t="n">
        <v>0</v>
      </c>
      <c r="C14" t="inlineStr">
        <is>
          <t>neutro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36"/>
  <sheetViews>
    <sheetView workbookViewId="0">
      <selection activeCell="A1" sqref="A1"/>
    </sheetView>
  </sheetViews>
  <sheetFormatPr baseColWidth="8" defaultRowHeight="15"/>
  <cols>
    <col width="118" customWidth="1" min="1" max="1"/>
  </cols>
  <sheetData>
    <row r="1" ht="30" customHeight="1">
      <c r="A1" s="13" t="inlineStr">
        <is>
          <t>COMO USAR ESTA PLANILHA  —  passo a passo, bem simples</t>
        </is>
      </c>
    </row>
    <row r="2" ht="13" customHeight="1">
      <c r="A2" s="14" t="inlineStr"/>
    </row>
    <row r="3" ht="24" customHeight="1">
      <c r="A3" s="15" t="inlineStr">
        <is>
          <t>O QUE É ISTO?</t>
        </is>
      </c>
    </row>
    <row r="4" ht="18" customHeight="1">
      <c r="A4" s="16" t="inlineStr">
        <is>
          <t>É uma lista de pacientes. Para cada um, a planilha dá uma NOTA. Quanto maior a nota, maior a chance da pessoa fechar o tratamento.</t>
        </is>
      </c>
    </row>
    <row r="5" ht="18" customHeight="1">
      <c r="A5" s="16" t="inlineStr">
        <is>
          <t>A nota serve para você saber QUEM LIGAR PRIMEIRO. Ela não barra ninguém — só organiza a fila.</t>
        </is>
      </c>
    </row>
    <row r="6" ht="18" customHeight="1">
      <c r="A6" s="17" t="inlineStr">
        <is>
          <t>Os 113 pacientes de janeiro a maio já estão lançados como exemplo. É só continuar a lista para baixo com os novos.</t>
        </is>
      </c>
    </row>
    <row r="7" ht="13" customHeight="1">
      <c r="A7" s="14" t="inlineStr"/>
    </row>
    <row r="8" ht="24" customHeight="1">
      <c r="A8" s="15" t="inlineStr">
        <is>
          <t>REGRA DE COR (você vai ver nas colunas escuras) 👇</t>
        </is>
      </c>
    </row>
    <row r="9" ht="18" customHeight="1">
      <c r="A9" s="18" t="inlineStr">
        <is>
          <t>🔴  VERMELHO  =  LIGUE PRIMEIRO. Essa pessoa tem mais chance de fechar.</t>
        </is>
      </c>
    </row>
    <row r="10" ht="18" customHeight="1">
      <c r="A10" s="19" t="inlineStr">
        <is>
          <t>🟡  AMARELO   =  Pode esperar um pouco. Mande vídeos e histórias de pacientes antes.</t>
        </is>
      </c>
    </row>
    <row r="11" ht="18" customHeight="1">
      <c r="A11" s="20" t="inlineStr">
        <is>
          <t>⚪  CINZA     =  Baixa prioridade. Deixe o atendimento automático cuidar por enquanto.</t>
        </is>
      </c>
    </row>
    <row r="12" ht="13" customHeight="1">
      <c r="A12" s="14" t="inlineStr"/>
    </row>
    <row r="13" ht="24" customHeight="1">
      <c r="A13" s="21" t="inlineStr">
        <is>
          <t>ABA 'SCORING' — UMA LINHA POR PACIENTE 📝</t>
        </is>
      </c>
    </row>
    <row r="14" ht="18" customHeight="1">
      <c r="A14" s="22" t="inlineStr">
        <is>
          <t>Você SÓ preenche as colunas de cor CLARA. As colunas ESCURAS a planilha preenche sozinha (não mexa).</t>
        </is>
      </c>
    </row>
    <row r="15" ht="18" customHeight="1">
      <c r="A15" s="16" t="inlineStr">
        <is>
          <t>Quando marcar a consulta, preencha assim (e NÃO fale de dinheiro ainda):</t>
        </is>
      </c>
    </row>
    <row r="16" ht="18" customHeight="1">
      <c r="A16" s="10" t="inlineStr">
        <is>
          <t xml:space="preserve">   1)  Nome  →  o nome do paciente</t>
        </is>
      </c>
    </row>
    <row r="17" ht="18" customHeight="1">
      <c r="A17" s="10" t="inlineStr">
        <is>
          <t xml:space="preserve">   2)  Idade  →  quantos anos ele tem (só o número)</t>
        </is>
      </c>
    </row>
    <row r="18" ht="18" customHeight="1">
      <c r="A18" s="10" t="inlineStr">
        <is>
          <t xml:space="preserve">   3)  Anos de diabetes  →  há quanto tempo ele tem diabetes (só o número)</t>
        </is>
      </c>
    </row>
    <row r="19" ht="18" customHeight="1">
      <c r="A19" s="10" t="inlineStr">
        <is>
          <t xml:space="preserve">   4)  Profissão  →  clique na setinha ▾ e escolha da lista</t>
        </is>
      </c>
    </row>
    <row r="20" ht="18" customHeight="1">
      <c r="A20" s="10" t="inlineStr">
        <is>
          <t xml:space="preserve">   5)  Gênero  →  M de homem, F de mulher</t>
        </is>
      </c>
    </row>
    <row r="21" ht="18" customHeight="1">
      <c r="A21" s="10" t="inlineStr">
        <is>
          <t xml:space="preserve">   6)  Cidade satélite?  →  o paciente é de FORA de Caxias? Sim ou Não</t>
        </is>
      </c>
    </row>
    <row r="22" ht="18" customHeight="1">
      <c r="A22" s="23" t="inlineStr">
        <is>
          <t xml:space="preserve">   ✅  Pronto. As colunas PRÉ-SCORE e PRIORIDADE aparecem sozinhas e já mostram a cor.</t>
        </is>
      </c>
    </row>
    <row r="23" ht="13" customHeight="1">
      <c r="A23" s="14" t="inlineStr"/>
    </row>
    <row r="24" ht="24" customHeight="1">
      <c r="A24" s="21" t="inlineStr">
        <is>
          <t>DEPOIS DA CONSULTA (ainda na aba SCORING) 🤝</t>
        </is>
      </c>
    </row>
    <row r="25" ht="18" customHeight="1">
      <c r="A25" s="10" t="inlineStr">
        <is>
          <t xml:space="preserve">   7)  Decisor presente?  →  quem decide/paga estava junto? Sim ou Não</t>
        </is>
      </c>
    </row>
    <row r="26" ht="18" customHeight="1">
      <c r="A26" s="10" t="inlineStr">
        <is>
          <t xml:space="preserve">   8)  Pode parcelar?  →  pergunte assim: 'prefere à vista ou no cartão?'. Se pode pagar, marque Sim.</t>
        </is>
      </c>
    </row>
    <row r="27" ht="18" customHeight="1">
      <c r="A27" s="23" t="inlineStr">
        <is>
          <t xml:space="preserve">   ✅  A coluna OFERTA aparece sozinha e diz o que oferecer (oferta cheia, entrada baixa, ou nutrir).</t>
        </is>
      </c>
    </row>
    <row r="28" ht="13" customHeight="1">
      <c r="A28" s="14" t="inlineStr"/>
    </row>
    <row r="29" ht="24" customHeight="1">
      <c r="A29" s="24" t="inlineStr">
        <is>
          <t>⚠️  A REGRA MAIS IMPORTANTE</t>
        </is>
      </c>
    </row>
    <row r="30" ht="18" customHeight="1">
      <c r="A30" s="25" t="inlineStr">
        <is>
          <t>NUNCA pergunte de dinheiro quando está marcando a consulta. Dinheiro só na consulta, e sempre como:</t>
        </is>
      </c>
    </row>
    <row r="31" ht="18" customHeight="1">
      <c r="A31" s="26" t="inlineStr">
        <is>
          <t xml:space="preserve">        'O senhor prefere pagar à vista ou parcelar no cartão?'  (já dando a venda como certa)</t>
        </is>
      </c>
    </row>
    <row r="32" ht="13" customHeight="1">
      <c r="A32" s="14" t="inlineStr"/>
    </row>
    <row r="33" ht="24" customHeight="1">
      <c r="A33" s="21" t="inlineStr">
        <is>
          <t>ABA 'REGISTRO DE CONSULTA' — ANOTE O QUE ACONTECEU 🗒️</t>
        </is>
      </c>
    </row>
    <row r="34" ht="18" customHeight="1">
      <c r="A34" s="16" t="inlineStr">
        <is>
          <t>Depois de cada consulta, anote: ofereceu parcelamento? · o decisor estava junto? · quanto ofereceu · por que não fechou · o resultado.</t>
        </is>
      </c>
    </row>
    <row r="35" ht="18" customHeight="1">
      <c r="A35" s="10" t="inlineStr">
        <is>
          <t>Os números do lado direito (LEITURA AUTOMÁTICA, em verde) aparecem sozinhos e mostram como está indo o time.</t>
        </is>
      </c>
    </row>
    <row r="36" ht="18" customHeight="1">
      <c r="A36" s="27" t="inlineStr">
        <is>
          <t>Isso serve para descobrir: a pessoa não fechou porque não tinha dinheiro mesmo, ou porque ninguém ofereceu o parcelamento?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2026-06-05T23:13:22Z</dcterms:created>
  <dcterms:modified xmlns:dcterms="http://purl.org/dc/terms/" xmlns:xsi="http://www.w3.org/2001/XMLSchema-instance" xsi:type="dcterms:W3CDTF">2026-06-05T23:13:22Z</dcterms:modified>
</cp:coreProperties>
</file>